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LE" sheetId="1" r:id="rId1"/>
    <sheet name="LR" sheetId="2" r:id="rId2"/>
    <sheet name="MLE" sheetId="3" r:id="rId3"/>
    <sheet name="SPSS" sheetId="4" r:id="rId4"/>
  </sheets>
  <definedNames/>
  <calcPr fullCalcOnLoad="1"/>
</workbook>
</file>

<file path=xl/sharedStrings.xml><?xml version="1.0" encoding="utf-8"?>
<sst xmlns="http://schemas.openxmlformats.org/spreadsheetml/2006/main" count="491" uniqueCount="81">
  <si>
    <t>Table 1S: Mortality curves for life-extending experiments</t>
  </si>
  <si>
    <t>CR</t>
  </si>
  <si>
    <t>n(AL) =</t>
  </si>
  <si>
    <t>Time (yrs)</t>
  </si>
  <si>
    <t>Animals</t>
  </si>
  <si>
    <t>Deaths</t>
  </si>
  <si>
    <t>qx</t>
  </si>
  <si>
    <t>Surviv.</t>
  </si>
  <si>
    <t>Hazard</t>
  </si>
  <si>
    <t>n(CR) =</t>
  </si>
  <si>
    <t>FO</t>
  </si>
  <si>
    <t>n(CO) =</t>
  </si>
  <si>
    <t>n(FO) =</t>
  </si>
  <si>
    <t>GHR</t>
  </si>
  <si>
    <t>n(WT) =</t>
  </si>
  <si>
    <t>n(KO) =</t>
  </si>
  <si>
    <t>GHRHR</t>
  </si>
  <si>
    <t>IGF1R</t>
  </si>
  <si>
    <t>INSR</t>
  </si>
  <si>
    <t>p66</t>
  </si>
  <si>
    <t>PIT1</t>
  </si>
  <si>
    <t>PROP1</t>
  </si>
  <si>
    <t>TRX</t>
  </si>
  <si>
    <t>Legend</t>
  </si>
  <si>
    <t>Time = Interval start time in years</t>
  </si>
  <si>
    <t>Animals = Number of animals entering interval</t>
  </si>
  <si>
    <t>Deaths = Number of deaths during the interval</t>
  </si>
  <si>
    <t>qx = Age-specific mortality</t>
  </si>
  <si>
    <t>Hazard = Hazard rate</t>
  </si>
  <si>
    <t>Table 2S: Mortality curves for life-reducing experiments</t>
  </si>
  <si>
    <t>ATM</t>
  </si>
  <si>
    <t>LMNA</t>
  </si>
  <si>
    <t>MSRA</t>
  </si>
  <si>
    <t>NZB/W</t>
  </si>
  <si>
    <t>p53</t>
  </si>
  <si>
    <t>n(+/-) =</t>
  </si>
  <si>
    <t>n(+/m) =</t>
  </si>
  <si>
    <t>PolgA</t>
  </si>
  <si>
    <t>n(mut) =</t>
  </si>
  <si>
    <t>PRDX1</t>
  </si>
  <si>
    <t>SAM</t>
  </si>
  <si>
    <t>n(SAM) =</t>
  </si>
  <si>
    <t>TOP3B</t>
  </si>
  <si>
    <t>a</t>
  </si>
  <si>
    <t>timespan</t>
  </si>
  <si>
    <t>start</t>
  </si>
  <si>
    <t>MRDT</t>
  </si>
  <si>
    <t>IMR</t>
  </si>
  <si>
    <t>KO</t>
  </si>
  <si>
    <t>NZW/B</t>
  </si>
  <si>
    <t>WT</t>
  </si>
  <si>
    <t>AL</t>
  </si>
  <si>
    <t>klotho</t>
  </si>
  <si>
    <t>TG</t>
  </si>
  <si>
    <t>mut</t>
  </si>
  <si>
    <t>PRXD1</t>
  </si>
  <si>
    <t>α = Gompertz slope or exponential parameter</t>
  </si>
  <si>
    <t>timespan = length of each time interval, in years, used to estimate the age-specific mortality</t>
  </si>
  <si>
    <t>start = age, in years, where mortality rates begin to climb</t>
  </si>
  <si>
    <t>IMR = initial mortality rate in probability of dying per year</t>
  </si>
  <si>
    <t>MRDT = mortality rate doubling time in years</t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</si>
  <si>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  <r>
      <rPr>
        <sz val="10"/>
        <color indexed="8"/>
        <rFont val="Arial"/>
        <family val="2"/>
      </rPr>
      <t>non-exponential factor in mortality</t>
    </r>
  </si>
  <si>
    <r>
      <t>r</t>
    </r>
    <r>
      <rPr>
        <i/>
        <vertAlign val="superscript"/>
        <sz val="10"/>
        <rFont val="Arial"/>
        <family val="2"/>
      </rPr>
      <t>2</t>
    </r>
  </si>
  <si>
    <r>
      <t>r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sum of squares</t>
    </r>
  </si>
  <si>
    <t>Table 3S: Regression coefficients and Gompertz parameters for</t>
  </si>
  <si>
    <t>different rodent populations obtained through MLE</t>
  </si>
  <si>
    <t>Table 4S: Regression coefficients and Gompertz parameters for</t>
  </si>
  <si>
    <t>different rodent populations obtained through linear regression</t>
  </si>
  <si>
    <t>BubR1</t>
  </si>
  <si>
    <t>bGH-Tg</t>
  </si>
  <si>
    <t>n(Tg) =</t>
  </si>
  <si>
    <r>
      <t>ln(R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</si>
  <si>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C/EBP</t>
  </si>
  <si>
    <t>n(WT)</t>
  </si>
  <si>
    <t>n(b/b)</t>
  </si>
  <si>
    <t>n(Lep)</t>
  </si>
  <si>
    <t>WRN</t>
  </si>
  <si>
    <t>b/b</t>
  </si>
  <si>
    <t>Lep</t>
  </si>
  <si>
    <t>Note: Missing values are not listed and have not been replaced</t>
  </si>
  <si>
    <t>Surviv. = Proportion of animals surviving at end of interval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</si>
</sst>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E+00"/>
    <numFmt numFmtId="179" formatCode="#,##0\ &quot;Esc.&quot;;\-#,##0\ &quot;Esc.&quot;"/>
    <numFmt numFmtId="180" formatCode="#,##0\ &quot;Esc.&quot;;[Red]\-#,##0\ &quot;Esc.&quot;"/>
    <numFmt numFmtId="181" formatCode="#,##0.00\ &quot;Esc.&quot;;\-#,##0.00\ &quot;Esc.&quot;"/>
    <numFmt numFmtId="182" formatCode="#,##0.00\ &quot;Esc.&quot;;[Red]\-#,##0.00\ &quot;Esc.&quot;"/>
    <numFmt numFmtId="183" formatCode="_-* #,##0\ &quot;Esc.&quot;_-;\-* #,##0\ &quot;Esc.&quot;_-;_-* &quot;-&quot;\ &quot;Esc.&quot;_-;_-@_-"/>
    <numFmt numFmtId="184" formatCode="_-* #,##0\ _E_s_c_._-;\-* #,##0\ _E_s_c_._-;_-* &quot;-&quot;\ _E_s_c_._-;_-@_-"/>
    <numFmt numFmtId="185" formatCode="_-* #,##0.00\ &quot;Esc.&quot;_-;\-* #,##0.00\ &quot;Esc.&quot;_-;_-* &quot;-&quot;??\ &quot;Esc.&quot;_-;_-@_-"/>
    <numFmt numFmtId="186" formatCode="_-* #,##0.00\ _E_s_c_._-;\-* #,##0.00\ _E_s_c_._-;_-* &quot;-&quot;??\ _E_s_c_._-;_-@_-"/>
    <numFmt numFmtId="187" formatCode="0.0%"/>
    <numFmt numFmtId="188" formatCode="0.000000"/>
    <numFmt numFmtId="189" formatCode="0.00000"/>
    <numFmt numFmtId="190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190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0" customWidth="1"/>
    <col min="4" max="4" width="9.140625" style="2" customWidth="1"/>
    <col min="5" max="5" width="9.140625" style="3" customWidth="1"/>
    <col min="6" max="6" width="9.140625" style="2" customWidth="1"/>
  </cols>
  <sheetData>
    <row r="1" ht="12.75">
      <c r="A1" s="1" t="s">
        <v>0</v>
      </c>
    </row>
    <row r="2" ht="12.75">
      <c r="A2" s="1"/>
    </row>
    <row r="3" spans="1:3" ht="12.75">
      <c r="A3" s="14" t="s">
        <v>72</v>
      </c>
      <c r="B3" s="4" t="s">
        <v>73</v>
      </c>
      <c r="C3">
        <v>30</v>
      </c>
    </row>
    <row r="4" ht="12.75">
      <c r="A4" s="1"/>
    </row>
    <row r="5" spans="1:6" ht="12.75">
      <c r="A5" s="5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9" t="s">
        <v>8</v>
      </c>
    </row>
    <row r="6" spans="1:6" ht="12.75">
      <c r="A6">
        <v>1.17</v>
      </c>
      <c r="B6">
        <f>C3</f>
        <v>30</v>
      </c>
      <c r="C6">
        <v>0</v>
      </c>
      <c r="D6" s="2">
        <f>(B6-B7)/B6</f>
        <v>0</v>
      </c>
      <c r="E6" s="3">
        <f>B7/115</f>
        <v>0.2608695652173913</v>
      </c>
      <c r="F6" s="2">
        <f>2*D6/(2-D6)</f>
        <v>0</v>
      </c>
    </row>
    <row r="7" spans="1:6" ht="12.75">
      <c r="A7">
        <v>1.25</v>
      </c>
      <c r="B7">
        <f aca="true" t="shared" si="0" ref="B7:B22">B6-C6</f>
        <v>30</v>
      </c>
      <c r="C7">
        <v>1</v>
      </c>
      <c r="D7" s="2">
        <f aca="true" t="shared" si="1" ref="D7:D21">(B7-B8)/B7</f>
        <v>0.03333333333333333</v>
      </c>
      <c r="E7" s="3">
        <f aca="true" t="shared" si="2" ref="E7:E21">B8/115</f>
        <v>0.25217391304347825</v>
      </c>
      <c r="F7" s="2">
        <f aca="true" t="shared" si="3" ref="F7:F21">2*D7/(2-D7)</f>
        <v>0.03389830508474576</v>
      </c>
    </row>
    <row r="8" spans="1:6" ht="12.75">
      <c r="A8">
        <v>1.33</v>
      </c>
      <c r="B8">
        <f t="shared" si="0"/>
        <v>29</v>
      </c>
      <c r="C8">
        <v>2</v>
      </c>
      <c r="D8" s="2">
        <f t="shared" si="1"/>
        <v>0.06896551724137931</v>
      </c>
      <c r="E8" s="3">
        <f t="shared" si="2"/>
        <v>0.23478260869565218</v>
      </c>
      <c r="F8" s="2">
        <f t="shared" si="3"/>
        <v>0.07142857142857142</v>
      </c>
    </row>
    <row r="9" spans="1:6" ht="12.75">
      <c r="A9">
        <v>1.42</v>
      </c>
      <c r="B9">
        <f t="shared" si="0"/>
        <v>27</v>
      </c>
      <c r="C9">
        <v>0</v>
      </c>
      <c r="D9" s="2">
        <f t="shared" si="1"/>
        <v>0</v>
      </c>
      <c r="E9" s="3">
        <f t="shared" si="2"/>
        <v>0.23478260869565218</v>
      </c>
      <c r="F9" s="2">
        <f t="shared" si="3"/>
        <v>0</v>
      </c>
    </row>
    <row r="10" spans="1:6" ht="12.75">
      <c r="A10">
        <v>1.5</v>
      </c>
      <c r="B10">
        <f t="shared" si="0"/>
        <v>27</v>
      </c>
      <c r="C10">
        <v>2</v>
      </c>
      <c r="D10" s="2">
        <f t="shared" si="1"/>
        <v>0.07407407407407407</v>
      </c>
      <c r="E10" s="3">
        <f t="shared" si="2"/>
        <v>0.21739130434782608</v>
      </c>
      <c r="F10" s="2">
        <f t="shared" si="3"/>
        <v>0.07692307692307691</v>
      </c>
    </row>
    <row r="11" spans="1:6" ht="12.75">
      <c r="A11">
        <v>1.58</v>
      </c>
      <c r="B11">
        <f t="shared" si="0"/>
        <v>25</v>
      </c>
      <c r="C11">
        <v>2</v>
      </c>
      <c r="D11" s="2">
        <f t="shared" si="1"/>
        <v>0.08</v>
      </c>
      <c r="E11" s="3">
        <f t="shared" si="2"/>
        <v>0.2</v>
      </c>
      <c r="F11" s="2">
        <f t="shared" si="3"/>
        <v>0.08333333333333334</v>
      </c>
    </row>
    <row r="12" spans="1:6" ht="12.75">
      <c r="A12">
        <v>1.67</v>
      </c>
      <c r="B12">
        <f t="shared" si="0"/>
        <v>23</v>
      </c>
      <c r="C12">
        <v>2</v>
      </c>
      <c r="D12" s="2">
        <f t="shared" si="1"/>
        <v>0.08695652173913043</v>
      </c>
      <c r="E12" s="3">
        <f t="shared" si="2"/>
        <v>0.1826086956521739</v>
      </c>
      <c r="F12" s="2">
        <f t="shared" si="3"/>
        <v>0.0909090909090909</v>
      </c>
    </row>
    <row r="13" spans="1:6" ht="12.75">
      <c r="A13">
        <v>1.75</v>
      </c>
      <c r="B13">
        <f t="shared" si="0"/>
        <v>21</v>
      </c>
      <c r="C13">
        <v>3</v>
      </c>
      <c r="D13" s="2">
        <f t="shared" si="1"/>
        <v>0.14285714285714285</v>
      </c>
      <c r="E13" s="3">
        <f t="shared" si="2"/>
        <v>0.1565217391304348</v>
      </c>
      <c r="F13" s="2">
        <f t="shared" si="3"/>
        <v>0.15384615384615383</v>
      </c>
    </row>
    <row r="14" spans="1:6" ht="12.75">
      <c r="A14">
        <v>1.83</v>
      </c>
      <c r="B14">
        <f t="shared" si="0"/>
        <v>18</v>
      </c>
      <c r="C14">
        <v>3</v>
      </c>
      <c r="D14" s="2">
        <f t="shared" si="1"/>
        <v>0.16666666666666666</v>
      </c>
      <c r="E14" s="3">
        <f t="shared" si="2"/>
        <v>0.13043478260869565</v>
      </c>
      <c r="F14" s="2">
        <f t="shared" si="3"/>
        <v>0.18181818181818182</v>
      </c>
    </row>
    <row r="15" spans="1:6" ht="12.75">
      <c r="A15">
        <v>1.92</v>
      </c>
      <c r="B15">
        <f t="shared" si="0"/>
        <v>15</v>
      </c>
      <c r="C15">
        <v>1</v>
      </c>
      <c r="D15" s="2">
        <f t="shared" si="1"/>
        <v>0.06666666666666667</v>
      </c>
      <c r="E15" s="3">
        <f t="shared" si="2"/>
        <v>0.12173913043478261</v>
      </c>
      <c r="F15" s="2">
        <f t="shared" si="3"/>
        <v>0.06896551724137931</v>
      </c>
    </row>
    <row r="16" spans="1:6" ht="12.75">
      <c r="A16">
        <v>2</v>
      </c>
      <c r="B16">
        <f t="shared" si="0"/>
        <v>14</v>
      </c>
      <c r="C16">
        <v>2</v>
      </c>
      <c r="D16" s="2">
        <f t="shared" si="1"/>
        <v>0.14285714285714285</v>
      </c>
      <c r="E16" s="3">
        <f t="shared" si="2"/>
        <v>0.10434782608695652</v>
      </c>
      <c r="F16" s="2">
        <f t="shared" si="3"/>
        <v>0.15384615384615383</v>
      </c>
    </row>
    <row r="17" spans="1:6" ht="12.75">
      <c r="A17">
        <v>2.08</v>
      </c>
      <c r="B17">
        <f t="shared" si="0"/>
        <v>12</v>
      </c>
      <c r="C17">
        <v>5</v>
      </c>
      <c r="D17" s="2">
        <f t="shared" si="1"/>
        <v>0.4166666666666667</v>
      </c>
      <c r="E17" s="3">
        <f t="shared" si="2"/>
        <v>0.06086956521739131</v>
      </c>
      <c r="F17" s="2">
        <f t="shared" si="3"/>
        <v>0.5263157894736843</v>
      </c>
    </row>
    <row r="18" spans="1:6" ht="12.75">
      <c r="A18">
        <v>2.17</v>
      </c>
      <c r="B18">
        <f t="shared" si="0"/>
        <v>7</v>
      </c>
      <c r="C18">
        <v>2</v>
      </c>
      <c r="D18" s="2">
        <f t="shared" si="1"/>
        <v>0.2857142857142857</v>
      </c>
      <c r="E18" s="3">
        <f t="shared" si="2"/>
        <v>0.043478260869565216</v>
      </c>
      <c r="F18" s="2">
        <f t="shared" si="3"/>
        <v>0.3333333333333333</v>
      </c>
    </row>
    <row r="19" spans="1:6" ht="12.75">
      <c r="A19">
        <v>2.25</v>
      </c>
      <c r="B19">
        <f t="shared" si="0"/>
        <v>5</v>
      </c>
      <c r="C19">
        <v>1</v>
      </c>
      <c r="D19" s="2">
        <f t="shared" si="1"/>
        <v>0.2</v>
      </c>
      <c r="E19" s="3">
        <f t="shared" si="2"/>
        <v>0.034782608695652174</v>
      </c>
      <c r="F19" s="2">
        <f t="shared" si="3"/>
        <v>0.22222222222222224</v>
      </c>
    </row>
    <row r="20" spans="1:6" ht="12.75">
      <c r="A20">
        <v>2.33</v>
      </c>
      <c r="B20">
        <f t="shared" si="0"/>
        <v>4</v>
      </c>
      <c r="C20">
        <v>1</v>
      </c>
      <c r="D20" s="2">
        <f t="shared" si="1"/>
        <v>0.25</v>
      </c>
      <c r="E20" s="3">
        <f t="shared" si="2"/>
        <v>0.02608695652173913</v>
      </c>
      <c r="F20" s="2">
        <f t="shared" si="3"/>
        <v>0.2857142857142857</v>
      </c>
    </row>
    <row r="21" spans="1:6" ht="12.75">
      <c r="A21">
        <v>2.42</v>
      </c>
      <c r="B21">
        <f t="shared" si="0"/>
        <v>3</v>
      </c>
      <c r="C21">
        <v>3</v>
      </c>
      <c r="D21" s="2">
        <f t="shared" si="1"/>
        <v>1</v>
      </c>
      <c r="E21" s="3">
        <f t="shared" si="2"/>
        <v>0</v>
      </c>
      <c r="F21" s="2">
        <f t="shared" si="3"/>
        <v>2</v>
      </c>
    </row>
    <row r="22" spans="1:2" ht="12.75">
      <c r="A22">
        <v>2.5</v>
      </c>
      <c r="B22">
        <f t="shared" si="0"/>
        <v>0</v>
      </c>
    </row>
    <row r="23" ht="12.75">
      <c r="A23" s="1"/>
    </row>
    <row r="24" spans="1:3" ht="12.75">
      <c r="A24" s="1"/>
      <c r="B24" s="4" t="s">
        <v>74</v>
      </c>
      <c r="C24">
        <v>30</v>
      </c>
    </row>
    <row r="25" ht="12.75">
      <c r="A25" s="1"/>
    </row>
    <row r="26" spans="1:6" ht="12.75">
      <c r="A26" s="5" t="s">
        <v>3</v>
      </c>
      <c r="B26" s="6" t="s">
        <v>4</v>
      </c>
      <c r="C26" s="6" t="s">
        <v>5</v>
      </c>
      <c r="D26" s="7" t="s">
        <v>6</v>
      </c>
      <c r="E26" s="8" t="s">
        <v>7</v>
      </c>
      <c r="F26" s="9" t="s">
        <v>8</v>
      </c>
    </row>
    <row r="27" spans="1:6" ht="12.75">
      <c r="A27">
        <v>1.42</v>
      </c>
      <c r="B27">
        <f>C24</f>
        <v>30</v>
      </c>
      <c r="C27">
        <v>0</v>
      </c>
      <c r="D27" s="2">
        <f>(B27-B28)/B27</f>
        <v>0</v>
      </c>
      <c r="E27" s="3">
        <f>B28/115</f>
        <v>0.2608695652173913</v>
      </c>
      <c r="F27" s="2">
        <f>2*D27/(2-D27)</f>
        <v>0</v>
      </c>
    </row>
    <row r="28" spans="1:6" ht="12.75">
      <c r="A28">
        <v>1.5</v>
      </c>
      <c r="B28">
        <f aca="true" t="shared" si="4" ref="B28:B46">B27-C27</f>
        <v>30</v>
      </c>
      <c r="C28">
        <v>2</v>
      </c>
      <c r="D28" s="2">
        <f aca="true" t="shared" si="5" ref="D28:D45">(B28-B29)/B28</f>
        <v>0.06666666666666667</v>
      </c>
      <c r="E28" s="3">
        <f aca="true" t="shared" si="6" ref="E28:E45">B29/115</f>
        <v>0.24347826086956523</v>
      </c>
      <c r="F28" s="2">
        <f aca="true" t="shared" si="7" ref="F28:F45">2*D28/(2-D28)</f>
        <v>0.06896551724137931</v>
      </c>
    </row>
    <row r="29" spans="1:6" ht="12.75">
      <c r="A29">
        <v>1.58</v>
      </c>
      <c r="B29">
        <f t="shared" si="4"/>
        <v>28</v>
      </c>
      <c r="C29">
        <v>0</v>
      </c>
      <c r="D29" s="2">
        <f t="shared" si="5"/>
        <v>0</v>
      </c>
      <c r="E29" s="3">
        <f t="shared" si="6"/>
        <v>0.24347826086956523</v>
      </c>
      <c r="F29" s="2">
        <f t="shared" si="7"/>
        <v>0</v>
      </c>
    </row>
    <row r="30" spans="1:6" ht="12.75">
      <c r="A30">
        <v>1.67</v>
      </c>
      <c r="B30">
        <f t="shared" si="4"/>
        <v>28</v>
      </c>
      <c r="C30">
        <v>2</v>
      </c>
      <c r="D30" s="2">
        <f t="shared" si="5"/>
        <v>0.07142857142857142</v>
      </c>
      <c r="E30" s="3">
        <f t="shared" si="6"/>
        <v>0.22608695652173913</v>
      </c>
      <c r="F30" s="2">
        <f t="shared" si="7"/>
        <v>0.07407407407407407</v>
      </c>
    </row>
    <row r="31" spans="1:6" ht="12.75">
      <c r="A31">
        <v>1.75</v>
      </c>
      <c r="B31">
        <f t="shared" si="4"/>
        <v>26</v>
      </c>
      <c r="C31">
        <v>2</v>
      </c>
      <c r="D31" s="2">
        <f t="shared" si="5"/>
        <v>0.07692307692307693</v>
      </c>
      <c r="E31" s="3">
        <f t="shared" si="6"/>
        <v>0.20869565217391303</v>
      </c>
      <c r="F31" s="2">
        <f t="shared" si="7"/>
        <v>0.08</v>
      </c>
    </row>
    <row r="32" spans="1:6" ht="12.75">
      <c r="A32">
        <v>1.83</v>
      </c>
      <c r="B32">
        <f t="shared" si="4"/>
        <v>24</v>
      </c>
      <c r="C32">
        <v>0</v>
      </c>
      <c r="D32" s="2">
        <f t="shared" si="5"/>
        <v>0</v>
      </c>
      <c r="E32" s="3">
        <f t="shared" si="6"/>
        <v>0.20869565217391303</v>
      </c>
      <c r="F32" s="2">
        <f t="shared" si="7"/>
        <v>0</v>
      </c>
    </row>
    <row r="33" spans="1:6" ht="12.75">
      <c r="A33">
        <v>1.92</v>
      </c>
      <c r="B33">
        <f t="shared" si="4"/>
        <v>24</v>
      </c>
      <c r="C33">
        <v>1</v>
      </c>
      <c r="D33" s="2">
        <f t="shared" si="5"/>
        <v>0.041666666666666664</v>
      </c>
      <c r="E33" s="3">
        <f t="shared" si="6"/>
        <v>0.2</v>
      </c>
      <c r="F33" s="2">
        <f t="shared" si="7"/>
        <v>0.0425531914893617</v>
      </c>
    </row>
    <row r="34" spans="1:6" ht="12.75">
      <c r="A34">
        <v>2</v>
      </c>
      <c r="B34">
        <f t="shared" si="4"/>
        <v>23</v>
      </c>
      <c r="C34">
        <v>2</v>
      </c>
      <c r="D34" s="2">
        <f t="shared" si="5"/>
        <v>0.08695652173913043</v>
      </c>
      <c r="E34" s="3">
        <f t="shared" si="6"/>
        <v>0.1826086956521739</v>
      </c>
      <c r="F34" s="2">
        <f t="shared" si="7"/>
        <v>0.0909090909090909</v>
      </c>
    </row>
    <row r="35" spans="1:6" ht="12.75">
      <c r="A35">
        <v>2.08</v>
      </c>
      <c r="B35">
        <f t="shared" si="4"/>
        <v>21</v>
      </c>
      <c r="C35">
        <v>2</v>
      </c>
      <c r="D35" s="2">
        <f t="shared" si="5"/>
        <v>0.09523809523809523</v>
      </c>
      <c r="E35" s="3">
        <f t="shared" si="6"/>
        <v>0.16521739130434782</v>
      </c>
      <c r="F35" s="2">
        <f t="shared" si="7"/>
        <v>0.1</v>
      </c>
    </row>
    <row r="36" spans="1:6" ht="12.75">
      <c r="A36">
        <v>2.17</v>
      </c>
      <c r="B36">
        <f t="shared" si="4"/>
        <v>19</v>
      </c>
      <c r="C36">
        <v>2</v>
      </c>
      <c r="D36" s="2">
        <f t="shared" si="5"/>
        <v>0.10526315789473684</v>
      </c>
      <c r="E36" s="3">
        <f t="shared" si="6"/>
        <v>0.14782608695652175</v>
      </c>
      <c r="F36" s="2">
        <f t="shared" si="7"/>
        <v>0.1111111111111111</v>
      </c>
    </row>
    <row r="37" spans="1:6" ht="12.75">
      <c r="A37">
        <v>2.25</v>
      </c>
      <c r="B37">
        <f t="shared" si="4"/>
        <v>17</v>
      </c>
      <c r="C37">
        <v>2</v>
      </c>
      <c r="D37" s="2">
        <f t="shared" si="5"/>
        <v>0.11764705882352941</v>
      </c>
      <c r="E37" s="3">
        <f t="shared" si="6"/>
        <v>0.13043478260869565</v>
      </c>
      <c r="F37" s="2">
        <f t="shared" si="7"/>
        <v>0.125</v>
      </c>
    </row>
    <row r="38" spans="1:6" ht="12.75">
      <c r="A38">
        <v>2.33</v>
      </c>
      <c r="B38">
        <f t="shared" si="4"/>
        <v>15</v>
      </c>
      <c r="C38">
        <v>1</v>
      </c>
      <c r="D38" s="2">
        <f t="shared" si="5"/>
        <v>0.06666666666666667</v>
      </c>
      <c r="E38" s="3">
        <f t="shared" si="6"/>
        <v>0.12173913043478261</v>
      </c>
      <c r="F38" s="2">
        <f t="shared" si="7"/>
        <v>0.06896551724137931</v>
      </c>
    </row>
    <row r="39" spans="1:6" ht="12.75">
      <c r="A39">
        <v>2.42</v>
      </c>
      <c r="B39">
        <f t="shared" si="4"/>
        <v>14</v>
      </c>
      <c r="C39">
        <v>0</v>
      </c>
      <c r="D39" s="2">
        <f t="shared" si="5"/>
        <v>0</v>
      </c>
      <c r="E39" s="3">
        <f t="shared" si="6"/>
        <v>0.12173913043478261</v>
      </c>
      <c r="F39" s="2">
        <f t="shared" si="7"/>
        <v>0</v>
      </c>
    </row>
    <row r="40" spans="1:6" ht="12.75">
      <c r="A40">
        <v>2.5</v>
      </c>
      <c r="B40">
        <f t="shared" si="4"/>
        <v>14</v>
      </c>
      <c r="C40">
        <v>2</v>
      </c>
      <c r="D40" s="2">
        <f t="shared" si="5"/>
        <v>0.14285714285714285</v>
      </c>
      <c r="E40" s="3">
        <f t="shared" si="6"/>
        <v>0.10434782608695652</v>
      </c>
      <c r="F40" s="2">
        <f t="shared" si="7"/>
        <v>0.15384615384615383</v>
      </c>
    </row>
    <row r="41" spans="1:6" ht="12.75">
      <c r="A41">
        <v>2.58</v>
      </c>
      <c r="B41">
        <f t="shared" si="4"/>
        <v>12</v>
      </c>
      <c r="C41">
        <v>3</v>
      </c>
      <c r="D41" s="2">
        <f t="shared" si="5"/>
        <v>0.25</v>
      </c>
      <c r="E41" s="3">
        <f t="shared" si="6"/>
        <v>0.0782608695652174</v>
      </c>
      <c r="F41" s="2">
        <f t="shared" si="7"/>
        <v>0.2857142857142857</v>
      </c>
    </row>
    <row r="42" spans="1:6" ht="12.75">
      <c r="A42">
        <v>2.67</v>
      </c>
      <c r="B42">
        <f t="shared" si="4"/>
        <v>9</v>
      </c>
      <c r="C42">
        <v>1</v>
      </c>
      <c r="D42" s="2">
        <f t="shared" si="5"/>
        <v>0.1111111111111111</v>
      </c>
      <c r="E42" s="3">
        <f t="shared" si="6"/>
        <v>0.06956521739130435</v>
      </c>
      <c r="F42" s="2">
        <f t="shared" si="7"/>
        <v>0.11764705882352941</v>
      </c>
    </row>
    <row r="43" spans="1:6" ht="12.75">
      <c r="A43">
        <v>2.75</v>
      </c>
      <c r="B43">
        <f t="shared" si="4"/>
        <v>8</v>
      </c>
      <c r="C43">
        <v>2</v>
      </c>
      <c r="D43" s="2">
        <f t="shared" si="5"/>
        <v>0.25</v>
      </c>
      <c r="E43" s="3">
        <f t="shared" si="6"/>
        <v>0.05217391304347826</v>
      </c>
      <c r="F43" s="2">
        <f t="shared" si="7"/>
        <v>0.2857142857142857</v>
      </c>
    </row>
    <row r="44" spans="1:6" ht="12.75">
      <c r="A44">
        <v>2.83</v>
      </c>
      <c r="B44">
        <f t="shared" si="4"/>
        <v>6</v>
      </c>
      <c r="C44">
        <v>2</v>
      </c>
      <c r="D44" s="2">
        <f t="shared" si="5"/>
        <v>0.3333333333333333</v>
      </c>
      <c r="E44" s="3">
        <f t="shared" si="6"/>
        <v>0.034782608695652174</v>
      </c>
      <c r="F44" s="2">
        <f t="shared" si="7"/>
        <v>0.39999999999999997</v>
      </c>
    </row>
    <row r="45" spans="1:6" ht="12.75">
      <c r="A45">
        <v>2.92</v>
      </c>
      <c r="B45">
        <f t="shared" si="4"/>
        <v>4</v>
      </c>
      <c r="C45">
        <v>1</v>
      </c>
      <c r="D45" s="2">
        <f t="shared" si="5"/>
        <v>0.25</v>
      </c>
      <c r="E45" s="3">
        <f t="shared" si="6"/>
        <v>0.02608695652173913</v>
      </c>
      <c r="F45" s="2">
        <f t="shared" si="7"/>
        <v>0.2857142857142857</v>
      </c>
    </row>
    <row r="46" spans="1:2" ht="12.75">
      <c r="A46">
        <v>3</v>
      </c>
      <c r="B46">
        <f t="shared" si="4"/>
        <v>3</v>
      </c>
    </row>
    <row r="47" ht="12.75">
      <c r="A47" s="1"/>
    </row>
    <row r="48" spans="1:3" ht="12.75">
      <c r="A48" s="1"/>
      <c r="B48" s="4" t="s">
        <v>75</v>
      </c>
      <c r="C48">
        <v>40</v>
      </c>
    </row>
    <row r="49" ht="12.75">
      <c r="A49" s="1"/>
    </row>
    <row r="50" spans="1:6" ht="12.75">
      <c r="A50" s="5" t="s">
        <v>3</v>
      </c>
      <c r="B50" s="6" t="s">
        <v>4</v>
      </c>
      <c r="C50" s="6" t="s">
        <v>5</v>
      </c>
      <c r="D50" s="7" t="s">
        <v>6</v>
      </c>
      <c r="E50" s="8" t="s">
        <v>7</v>
      </c>
      <c r="F50" s="9" t="s">
        <v>8</v>
      </c>
    </row>
    <row r="51" spans="1:15" ht="12.75">
      <c r="A51">
        <v>0.67</v>
      </c>
      <c r="B51">
        <f>C48</f>
        <v>40</v>
      </c>
      <c r="C51">
        <v>2</v>
      </c>
      <c r="D51" s="2">
        <f>(B51-B52)/B51</f>
        <v>0.05</v>
      </c>
      <c r="E51" s="3">
        <f>B52/115</f>
        <v>0.33043478260869563</v>
      </c>
      <c r="F51" s="2">
        <f>2*D51/(2-D51)</f>
        <v>0.05128205128205129</v>
      </c>
      <c r="K51" s="2"/>
      <c r="L51" s="3"/>
      <c r="M51" s="2"/>
      <c r="N51" s="3"/>
      <c r="O51" s="2"/>
    </row>
    <row r="52" spans="1:15" ht="12.75">
      <c r="A52">
        <v>0.75</v>
      </c>
      <c r="B52">
        <f aca="true" t="shared" si="8" ref="B52:B67">B51-C51</f>
        <v>38</v>
      </c>
      <c r="C52">
        <v>0</v>
      </c>
      <c r="D52" s="2">
        <f aca="true" t="shared" si="9" ref="D52:D66">(B52-B53)/B52</f>
        <v>0</v>
      </c>
      <c r="E52" s="3">
        <f aca="true" t="shared" si="10" ref="E52:E66">B53/115</f>
        <v>0.33043478260869563</v>
      </c>
      <c r="F52" s="2">
        <f aca="true" t="shared" si="11" ref="F52:F66">2*D52/(2-D52)</f>
        <v>0</v>
      </c>
      <c r="K52" s="2"/>
      <c r="L52" s="3"/>
      <c r="M52" s="2"/>
      <c r="N52" s="3"/>
      <c r="O52" s="2"/>
    </row>
    <row r="53" spans="1:15" ht="12.75">
      <c r="A53">
        <v>0.83</v>
      </c>
      <c r="B53">
        <f t="shared" si="8"/>
        <v>38</v>
      </c>
      <c r="C53">
        <v>2</v>
      </c>
      <c r="D53" s="2">
        <f t="shared" si="9"/>
        <v>0.05263157894736842</v>
      </c>
      <c r="E53" s="3">
        <f t="shared" si="10"/>
        <v>0.3130434782608696</v>
      </c>
      <c r="F53" s="2">
        <f t="shared" si="11"/>
        <v>0.05405405405405405</v>
      </c>
      <c r="K53" s="2"/>
      <c r="L53" s="3"/>
      <c r="M53" s="2"/>
      <c r="N53" s="3"/>
      <c r="O53" s="2"/>
    </row>
    <row r="54" spans="1:15" ht="12.75">
      <c r="A54">
        <v>0.92</v>
      </c>
      <c r="B54">
        <f t="shared" si="8"/>
        <v>36</v>
      </c>
      <c r="C54">
        <v>0</v>
      </c>
      <c r="D54" s="2">
        <f t="shared" si="9"/>
        <v>0</v>
      </c>
      <c r="E54" s="3">
        <f t="shared" si="10"/>
        <v>0.3130434782608696</v>
      </c>
      <c r="F54" s="2">
        <f t="shared" si="11"/>
        <v>0</v>
      </c>
      <c r="K54" s="2"/>
      <c r="L54" s="3"/>
      <c r="M54" s="2"/>
      <c r="N54" s="3"/>
      <c r="O54" s="2"/>
    </row>
    <row r="55" spans="1:15" ht="12.75">
      <c r="A55">
        <v>1</v>
      </c>
      <c r="B55">
        <f t="shared" si="8"/>
        <v>36</v>
      </c>
      <c r="C55">
        <v>2</v>
      </c>
      <c r="D55" s="2">
        <f t="shared" si="9"/>
        <v>0.05555555555555555</v>
      </c>
      <c r="E55" s="3">
        <f t="shared" si="10"/>
        <v>0.2956521739130435</v>
      </c>
      <c r="F55" s="2">
        <f t="shared" si="11"/>
        <v>0.05714285714285714</v>
      </c>
      <c r="K55" s="2"/>
      <c r="L55" s="3"/>
      <c r="M55" s="2"/>
      <c r="N55" s="3"/>
      <c r="O55" s="2"/>
    </row>
    <row r="56" spans="1:15" ht="12.75">
      <c r="A56">
        <v>1.08</v>
      </c>
      <c r="B56">
        <f t="shared" si="8"/>
        <v>34</v>
      </c>
      <c r="C56">
        <v>0</v>
      </c>
      <c r="D56" s="2">
        <f t="shared" si="9"/>
        <v>0</v>
      </c>
      <c r="E56" s="3">
        <f t="shared" si="10"/>
        <v>0.2956521739130435</v>
      </c>
      <c r="F56" s="2">
        <f t="shared" si="11"/>
        <v>0</v>
      </c>
      <c r="K56" s="2"/>
      <c r="L56" s="3"/>
      <c r="M56" s="2"/>
      <c r="N56" s="3"/>
      <c r="O56" s="2"/>
    </row>
    <row r="57" spans="1:15" ht="12.75">
      <c r="A57">
        <v>1.17</v>
      </c>
      <c r="B57">
        <f t="shared" si="8"/>
        <v>34</v>
      </c>
      <c r="C57">
        <v>4</v>
      </c>
      <c r="D57" s="2">
        <f t="shared" si="9"/>
        <v>0.11764705882352941</v>
      </c>
      <c r="E57" s="3">
        <f t="shared" si="10"/>
        <v>0.2608695652173913</v>
      </c>
      <c r="F57" s="2">
        <f t="shared" si="11"/>
        <v>0.125</v>
      </c>
      <c r="K57" s="2"/>
      <c r="L57" s="3"/>
      <c r="M57" s="2"/>
      <c r="N57" s="3"/>
      <c r="O57" s="2"/>
    </row>
    <row r="58" spans="1:15" ht="12.75">
      <c r="A58">
        <v>1.25</v>
      </c>
      <c r="B58">
        <f t="shared" si="8"/>
        <v>30</v>
      </c>
      <c r="C58">
        <v>2</v>
      </c>
      <c r="D58" s="2">
        <f t="shared" si="9"/>
        <v>0.06666666666666667</v>
      </c>
      <c r="E58" s="3">
        <f t="shared" si="10"/>
        <v>0.24347826086956523</v>
      </c>
      <c r="F58" s="2">
        <f t="shared" si="11"/>
        <v>0.06896551724137931</v>
      </c>
      <c r="K58" s="2"/>
      <c r="L58" s="3"/>
      <c r="M58" s="2"/>
      <c r="N58" s="3"/>
      <c r="O58" s="2"/>
    </row>
    <row r="59" spans="1:15" ht="12.75">
      <c r="A59">
        <v>1.33</v>
      </c>
      <c r="B59">
        <f t="shared" si="8"/>
        <v>28</v>
      </c>
      <c r="C59">
        <v>4</v>
      </c>
      <c r="D59" s="2">
        <f t="shared" si="9"/>
        <v>0.14285714285714285</v>
      </c>
      <c r="E59" s="3">
        <f t="shared" si="10"/>
        <v>0.20869565217391303</v>
      </c>
      <c r="F59" s="2">
        <f t="shared" si="11"/>
        <v>0.15384615384615383</v>
      </c>
      <c r="K59" s="2"/>
      <c r="L59" s="3"/>
      <c r="M59" s="2"/>
      <c r="N59" s="3"/>
      <c r="O59" s="2"/>
    </row>
    <row r="60" spans="1:6" ht="12.75">
      <c r="A60">
        <v>1.42</v>
      </c>
      <c r="B60">
        <f t="shared" si="8"/>
        <v>24</v>
      </c>
      <c r="C60">
        <v>4</v>
      </c>
      <c r="D60" s="2">
        <f t="shared" si="9"/>
        <v>0.16666666666666666</v>
      </c>
      <c r="E60" s="3">
        <f t="shared" si="10"/>
        <v>0.17391304347826086</v>
      </c>
      <c r="F60" s="2">
        <f t="shared" si="11"/>
        <v>0.18181818181818182</v>
      </c>
    </row>
    <row r="61" spans="1:6" ht="12.75">
      <c r="A61">
        <v>1.5</v>
      </c>
      <c r="B61">
        <f t="shared" si="8"/>
        <v>20</v>
      </c>
      <c r="C61">
        <v>4</v>
      </c>
      <c r="D61" s="2">
        <f t="shared" si="9"/>
        <v>0.2</v>
      </c>
      <c r="E61" s="3">
        <f t="shared" si="10"/>
        <v>0.1391304347826087</v>
      </c>
      <c r="F61" s="2">
        <f t="shared" si="11"/>
        <v>0.22222222222222224</v>
      </c>
    </row>
    <row r="62" spans="1:6" ht="12.75">
      <c r="A62">
        <v>1.58</v>
      </c>
      <c r="B62">
        <f t="shared" si="8"/>
        <v>16</v>
      </c>
      <c r="C62">
        <v>2</v>
      </c>
      <c r="D62" s="2">
        <f t="shared" si="9"/>
        <v>0.125</v>
      </c>
      <c r="E62" s="3">
        <f t="shared" si="10"/>
        <v>0.12173913043478261</v>
      </c>
      <c r="F62" s="2">
        <f t="shared" si="11"/>
        <v>0.13333333333333333</v>
      </c>
    </row>
    <row r="63" spans="1:6" ht="12.75">
      <c r="A63">
        <v>1.67</v>
      </c>
      <c r="B63">
        <f t="shared" si="8"/>
        <v>14</v>
      </c>
      <c r="C63">
        <v>2</v>
      </c>
      <c r="D63" s="2">
        <f t="shared" si="9"/>
        <v>0.14285714285714285</v>
      </c>
      <c r="E63" s="3">
        <f t="shared" si="10"/>
        <v>0.10434782608695652</v>
      </c>
      <c r="F63" s="2">
        <f t="shared" si="11"/>
        <v>0.15384615384615383</v>
      </c>
    </row>
    <row r="64" spans="1:6" ht="12.75">
      <c r="A64">
        <v>1.75</v>
      </c>
      <c r="B64">
        <f t="shared" si="8"/>
        <v>12</v>
      </c>
      <c r="C64">
        <v>6</v>
      </c>
      <c r="D64" s="2">
        <f t="shared" si="9"/>
        <v>0.5</v>
      </c>
      <c r="E64" s="3">
        <f t="shared" si="10"/>
        <v>0.05217391304347826</v>
      </c>
      <c r="F64" s="2">
        <f t="shared" si="11"/>
        <v>0.6666666666666666</v>
      </c>
    </row>
    <row r="65" spans="1:6" ht="12.75">
      <c r="A65">
        <v>1.83</v>
      </c>
      <c r="B65">
        <f t="shared" si="8"/>
        <v>6</v>
      </c>
      <c r="C65">
        <v>4</v>
      </c>
      <c r="D65" s="2">
        <f t="shared" si="9"/>
        <v>0.6666666666666666</v>
      </c>
      <c r="E65" s="3">
        <f t="shared" si="10"/>
        <v>0.017391304347826087</v>
      </c>
      <c r="F65" s="2">
        <f t="shared" si="11"/>
        <v>0.9999999999999998</v>
      </c>
    </row>
    <row r="66" spans="1:6" ht="12.75">
      <c r="A66">
        <v>1.92</v>
      </c>
      <c r="B66">
        <f t="shared" si="8"/>
        <v>2</v>
      </c>
      <c r="C66">
        <v>2</v>
      </c>
      <c r="D66" s="2">
        <f t="shared" si="9"/>
        <v>1</v>
      </c>
      <c r="E66" s="3">
        <f t="shared" si="10"/>
        <v>0</v>
      </c>
      <c r="F66" s="2">
        <f t="shared" si="11"/>
        <v>2</v>
      </c>
    </row>
    <row r="67" spans="1:2" ht="12.75">
      <c r="A67">
        <v>2</v>
      </c>
      <c r="B67">
        <f t="shared" si="8"/>
        <v>0</v>
      </c>
    </row>
    <row r="69" spans="1:3" ht="12.75">
      <c r="A69" s="1" t="s">
        <v>1</v>
      </c>
      <c r="B69" s="4" t="s">
        <v>2</v>
      </c>
      <c r="C69">
        <v>115</v>
      </c>
    </row>
    <row r="71" spans="1:6" ht="12.75">
      <c r="A71" s="5" t="s">
        <v>3</v>
      </c>
      <c r="B71" s="6" t="s">
        <v>4</v>
      </c>
      <c r="C71" s="6" t="s">
        <v>5</v>
      </c>
      <c r="D71" s="7" t="s">
        <v>6</v>
      </c>
      <c r="E71" s="8" t="s">
        <v>7</v>
      </c>
      <c r="F71" s="9" t="s">
        <v>8</v>
      </c>
    </row>
    <row r="72" spans="1:6" ht="12.75">
      <c r="A72" s="10">
        <v>0.16</v>
      </c>
      <c r="B72">
        <f>C69</f>
        <v>115</v>
      </c>
      <c r="C72">
        <v>0</v>
      </c>
      <c r="D72" s="2">
        <f aca="true" t="shared" si="12" ref="D72:D87">(B72-B73)/B72</f>
        <v>0</v>
      </c>
      <c r="E72" s="3">
        <f aca="true" t="shared" si="13" ref="E72:E87">B73/115</f>
        <v>1</v>
      </c>
      <c r="F72" s="2">
        <f aca="true" t="shared" si="14" ref="F72:F87">2*D72/(2-D72)</f>
        <v>0</v>
      </c>
    </row>
    <row r="73" spans="1:6" ht="12.75">
      <c r="A73" s="10">
        <v>0.32</v>
      </c>
      <c r="B73">
        <f aca="true" t="shared" si="15" ref="B73:B88">B72-C72</f>
        <v>115</v>
      </c>
      <c r="C73">
        <v>1</v>
      </c>
      <c r="D73" s="2">
        <f t="shared" si="12"/>
        <v>0.008695652173913044</v>
      </c>
      <c r="E73" s="3">
        <f t="shared" si="13"/>
        <v>0.991304347826087</v>
      </c>
      <c r="F73" s="2">
        <f t="shared" si="14"/>
        <v>0.008733624454148471</v>
      </c>
    </row>
    <row r="74" spans="1:6" ht="12.75">
      <c r="A74" s="10">
        <v>0.48</v>
      </c>
      <c r="B74">
        <f t="shared" si="15"/>
        <v>114</v>
      </c>
      <c r="C74">
        <v>0</v>
      </c>
      <c r="D74" s="2">
        <f t="shared" si="12"/>
        <v>0</v>
      </c>
      <c r="E74" s="3">
        <f t="shared" si="13"/>
        <v>0.991304347826087</v>
      </c>
      <c r="F74" s="2">
        <f t="shared" si="14"/>
        <v>0</v>
      </c>
    </row>
    <row r="75" spans="1:6" ht="12.75">
      <c r="A75" s="10">
        <v>0.64</v>
      </c>
      <c r="B75">
        <f t="shared" si="15"/>
        <v>114</v>
      </c>
      <c r="C75">
        <v>1</v>
      </c>
      <c r="D75" s="2">
        <f t="shared" si="12"/>
        <v>0.008771929824561403</v>
      </c>
      <c r="E75" s="3">
        <f t="shared" si="13"/>
        <v>0.9826086956521739</v>
      </c>
      <c r="F75" s="2">
        <f t="shared" si="14"/>
        <v>0.008810572687224669</v>
      </c>
    </row>
    <row r="76" spans="1:6" ht="12.75">
      <c r="A76" s="10">
        <v>0.8</v>
      </c>
      <c r="B76">
        <f t="shared" si="15"/>
        <v>113</v>
      </c>
      <c r="C76">
        <v>0</v>
      </c>
      <c r="D76" s="2">
        <f t="shared" si="12"/>
        <v>0</v>
      </c>
      <c r="E76" s="3">
        <f t="shared" si="13"/>
        <v>0.9826086956521739</v>
      </c>
      <c r="F76" s="2">
        <f t="shared" si="14"/>
        <v>0</v>
      </c>
    </row>
    <row r="77" spans="1:6" ht="12.75">
      <c r="A77" s="10">
        <v>0.96</v>
      </c>
      <c r="B77">
        <f t="shared" si="15"/>
        <v>113</v>
      </c>
      <c r="C77">
        <v>1</v>
      </c>
      <c r="D77" s="2">
        <f t="shared" si="12"/>
        <v>0.008849557522123894</v>
      </c>
      <c r="E77" s="3">
        <f t="shared" si="13"/>
        <v>0.9739130434782609</v>
      </c>
      <c r="F77" s="2">
        <f t="shared" si="14"/>
        <v>0.008888888888888889</v>
      </c>
    </row>
    <row r="78" spans="1:6" ht="12.75">
      <c r="A78" s="10">
        <v>1.12</v>
      </c>
      <c r="B78">
        <f t="shared" si="15"/>
        <v>112</v>
      </c>
      <c r="C78">
        <v>1</v>
      </c>
      <c r="D78" s="2">
        <f t="shared" si="12"/>
        <v>0.008928571428571428</v>
      </c>
      <c r="E78" s="3">
        <f t="shared" si="13"/>
        <v>0.9652173913043478</v>
      </c>
      <c r="F78" s="2">
        <f t="shared" si="14"/>
        <v>0.008968609865470852</v>
      </c>
    </row>
    <row r="79" spans="1:6" ht="12.75">
      <c r="A79" s="10">
        <v>1.28</v>
      </c>
      <c r="B79">
        <f t="shared" si="15"/>
        <v>111</v>
      </c>
      <c r="C79">
        <v>3</v>
      </c>
      <c r="D79" s="2">
        <f t="shared" si="12"/>
        <v>0.02702702702702703</v>
      </c>
      <c r="E79" s="3">
        <f t="shared" si="13"/>
        <v>0.9391304347826087</v>
      </c>
      <c r="F79" s="2">
        <f t="shared" si="14"/>
        <v>0.027397260273972605</v>
      </c>
    </row>
    <row r="80" spans="1:6" ht="12.75">
      <c r="A80" s="10">
        <v>1.44</v>
      </c>
      <c r="B80">
        <f t="shared" si="15"/>
        <v>108</v>
      </c>
      <c r="C80">
        <v>5</v>
      </c>
      <c r="D80" s="2">
        <f t="shared" si="12"/>
        <v>0.046296296296296294</v>
      </c>
      <c r="E80" s="3">
        <f t="shared" si="13"/>
        <v>0.8956521739130435</v>
      </c>
      <c r="F80" s="2">
        <f t="shared" si="14"/>
        <v>0.04739336492890995</v>
      </c>
    </row>
    <row r="81" spans="1:6" ht="12.75">
      <c r="A81" s="10">
        <v>1.6</v>
      </c>
      <c r="B81">
        <f t="shared" si="15"/>
        <v>103</v>
      </c>
      <c r="C81">
        <v>9</v>
      </c>
      <c r="D81" s="2">
        <f t="shared" si="12"/>
        <v>0.08737864077669903</v>
      </c>
      <c r="E81" s="3">
        <f t="shared" si="13"/>
        <v>0.8173913043478261</v>
      </c>
      <c r="F81" s="2">
        <f t="shared" si="14"/>
        <v>0.09137055837563451</v>
      </c>
    </row>
    <row r="82" spans="1:6" ht="12.75">
      <c r="A82" s="10">
        <v>1.76</v>
      </c>
      <c r="B82">
        <f t="shared" si="15"/>
        <v>94</v>
      </c>
      <c r="C82">
        <v>18</v>
      </c>
      <c r="D82" s="2">
        <f t="shared" si="12"/>
        <v>0.19148936170212766</v>
      </c>
      <c r="E82" s="3">
        <f t="shared" si="13"/>
        <v>0.6608695652173913</v>
      </c>
      <c r="F82" s="2">
        <f t="shared" si="14"/>
        <v>0.21176470588235294</v>
      </c>
    </row>
    <row r="83" spans="1:6" ht="12.75">
      <c r="A83" s="10">
        <v>1.92</v>
      </c>
      <c r="B83">
        <f t="shared" si="15"/>
        <v>76</v>
      </c>
      <c r="C83">
        <v>42</v>
      </c>
      <c r="D83" s="2">
        <f t="shared" si="12"/>
        <v>0.5526315789473685</v>
      </c>
      <c r="E83" s="3">
        <f t="shared" si="13"/>
        <v>0.2956521739130435</v>
      </c>
      <c r="F83" s="2">
        <f t="shared" si="14"/>
        <v>0.7636363636363638</v>
      </c>
    </row>
    <row r="84" spans="1:6" ht="12.75">
      <c r="A84" s="10">
        <v>2.08</v>
      </c>
      <c r="B84">
        <f t="shared" si="15"/>
        <v>34</v>
      </c>
      <c r="C84">
        <v>25</v>
      </c>
      <c r="D84" s="2">
        <f t="shared" si="12"/>
        <v>0.7352941176470589</v>
      </c>
      <c r="E84" s="3">
        <f t="shared" si="13"/>
        <v>0.0782608695652174</v>
      </c>
      <c r="F84" s="2">
        <f t="shared" si="14"/>
        <v>1.1627906976744187</v>
      </c>
    </row>
    <row r="85" spans="1:6" ht="12.75">
      <c r="A85" s="10">
        <v>2.24</v>
      </c>
      <c r="B85">
        <f t="shared" si="15"/>
        <v>9</v>
      </c>
      <c r="C85">
        <v>5</v>
      </c>
      <c r="D85" s="2">
        <f t="shared" si="12"/>
        <v>0.5555555555555556</v>
      </c>
      <c r="E85" s="3">
        <f t="shared" si="13"/>
        <v>0.034782608695652174</v>
      </c>
      <c r="F85" s="2">
        <f t="shared" si="14"/>
        <v>0.7692307692307693</v>
      </c>
    </row>
    <row r="86" spans="1:6" ht="12.75">
      <c r="A86" s="10">
        <v>2.4</v>
      </c>
      <c r="B86">
        <f t="shared" si="15"/>
        <v>4</v>
      </c>
      <c r="C86">
        <v>3</v>
      </c>
      <c r="D86" s="2">
        <f t="shared" si="12"/>
        <v>0.75</v>
      </c>
      <c r="E86" s="3">
        <f t="shared" si="13"/>
        <v>0.008695652173913044</v>
      </c>
      <c r="F86" s="2">
        <f t="shared" si="14"/>
        <v>1.2</v>
      </c>
    </row>
    <row r="87" spans="1:6" ht="12.75">
      <c r="A87" s="10">
        <v>2.56</v>
      </c>
      <c r="B87">
        <f t="shared" si="15"/>
        <v>1</v>
      </c>
      <c r="C87">
        <v>1</v>
      </c>
      <c r="D87" s="2">
        <f t="shared" si="12"/>
        <v>1</v>
      </c>
      <c r="E87" s="3">
        <f t="shared" si="13"/>
        <v>0</v>
      </c>
      <c r="F87" s="2">
        <f t="shared" si="14"/>
        <v>2</v>
      </c>
    </row>
    <row r="88" spans="1:2" ht="12.75">
      <c r="A88" s="10">
        <v>2.72</v>
      </c>
      <c r="B88">
        <f t="shared" si="15"/>
        <v>0</v>
      </c>
    </row>
    <row r="90" spans="2:3" ht="12.75">
      <c r="B90" s="4" t="s">
        <v>9</v>
      </c>
      <c r="C90">
        <v>115</v>
      </c>
    </row>
    <row r="92" spans="1:6" ht="12.75">
      <c r="A92" s="5" t="s">
        <v>3</v>
      </c>
      <c r="B92" s="6" t="s">
        <v>4</v>
      </c>
      <c r="C92" s="6" t="s">
        <v>5</v>
      </c>
      <c r="D92" s="7" t="s">
        <v>6</v>
      </c>
      <c r="E92" s="8" t="s">
        <v>7</v>
      </c>
      <c r="F92" s="9" t="s">
        <v>8</v>
      </c>
    </row>
    <row r="93" spans="1:6" ht="12.75">
      <c r="A93" s="10">
        <v>0.16</v>
      </c>
      <c r="B93">
        <f>C90</f>
        <v>115</v>
      </c>
      <c r="C93">
        <v>0</v>
      </c>
      <c r="D93" s="2">
        <f aca="true" t="shared" si="16" ref="D93:D116">(B93-B94)/B93</f>
        <v>0</v>
      </c>
      <c r="E93" s="3">
        <f aca="true" t="shared" si="17" ref="E93:E116">B94/115</f>
        <v>1</v>
      </c>
      <c r="F93" s="2">
        <f aca="true" t="shared" si="18" ref="F93:F116">2*D93/(2-D93)</f>
        <v>0</v>
      </c>
    </row>
    <row r="94" spans="1:6" ht="12.75">
      <c r="A94" s="10">
        <v>0.32</v>
      </c>
      <c r="B94">
        <f aca="true" t="shared" si="19" ref="B94:B117">B93-C93</f>
        <v>115</v>
      </c>
      <c r="C94">
        <v>1</v>
      </c>
      <c r="D94" s="2">
        <f t="shared" si="16"/>
        <v>0.008695652173913044</v>
      </c>
      <c r="E94" s="3">
        <f t="shared" si="17"/>
        <v>0.991304347826087</v>
      </c>
      <c r="F94" s="2">
        <f t="shared" si="18"/>
        <v>0.008733624454148471</v>
      </c>
    </row>
    <row r="95" spans="1:6" ht="12.75">
      <c r="A95" s="10">
        <v>0.48</v>
      </c>
      <c r="B95">
        <f t="shared" si="19"/>
        <v>114</v>
      </c>
      <c r="C95">
        <v>1</v>
      </c>
      <c r="D95" s="2">
        <f t="shared" si="16"/>
        <v>0.008771929824561403</v>
      </c>
      <c r="E95" s="3">
        <f t="shared" si="17"/>
        <v>0.9826086956521739</v>
      </c>
      <c r="F95" s="2">
        <f t="shared" si="18"/>
        <v>0.008810572687224669</v>
      </c>
    </row>
    <row r="96" spans="1:6" ht="12.75">
      <c r="A96" s="10">
        <v>0.64</v>
      </c>
      <c r="B96">
        <f t="shared" si="19"/>
        <v>113</v>
      </c>
      <c r="C96">
        <v>2</v>
      </c>
      <c r="D96" s="2">
        <f t="shared" si="16"/>
        <v>0.017699115044247787</v>
      </c>
      <c r="E96" s="3">
        <f t="shared" si="17"/>
        <v>0.9652173913043478</v>
      </c>
      <c r="F96" s="2">
        <f t="shared" si="18"/>
        <v>0.017857142857142856</v>
      </c>
    </row>
    <row r="97" spans="1:6" ht="12.75">
      <c r="A97" s="10">
        <v>0.8</v>
      </c>
      <c r="B97">
        <f t="shared" si="19"/>
        <v>111</v>
      </c>
      <c r="C97">
        <v>1</v>
      </c>
      <c r="D97" s="2">
        <f t="shared" si="16"/>
        <v>0.009009009009009009</v>
      </c>
      <c r="E97" s="3">
        <f t="shared" si="17"/>
        <v>0.9565217391304348</v>
      </c>
      <c r="F97" s="2">
        <f t="shared" si="18"/>
        <v>0.009049773755656108</v>
      </c>
    </row>
    <row r="98" spans="1:6" ht="12.75">
      <c r="A98" s="10">
        <v>0.96</v>
      </c>
      <c r="B98">
        <f t="shared" si="19"/>
        <v>110</v>
      </c>
      <c r="C98">
        <v>1</v>
      </c>
      <c r="D98" s="2">
        <f t="shared" si="16"/>
        <v>0.00909090909090909</v>
      </c>
      <c r="E98" s="3">
        <f t="shared" si="17"/>
        <v>0.9478260869565217</v>
      </c>
      <c r="F98" s="2">
        <f t="shared" si="18"/>
        <v>0.0091324200913242</v>
      </c>
    </row>
    <row r="99" spans="1:6" ht="12.75">
      <c r="A99" s="10">
        <v>1.12</v>
      </c>
      <c r="B99">
        <f t="shared" si="19"/>
        <v>109</v>
      </c>
      <c r="C99">
        <v>2</v>
      </c>
      <c r="D99" s="2">
        <f t="shared" si="16"/>
        <v>0.01834862385321101</v>
      </c>
      <c r="E99" s="3">
        <f t="shared" si="17"/>
        <v>0.9304347826086956</v>
      </c>
      <c r="F99" s="2">
        <f t="shared" si="18"/>
        <v>0.018518518518518517</v>
      </c>
    </row>
    <row r="100" spans="1:6" ht="12.75">
      <c r="A100" s="10">
        <v>1.28</v>
      </c>
      <c r="B100">
        <f t="shared" si="19"/>
        <v>107</v>
      </c>
      <c r="C100">
        <v>2</v>
      </c>
      <c r="D100" s="2">
        <f t="shared" si="16"/>
        <v>0.018691588785046728</v>
      </c>
      <c r="E100" s="3">
        <f t="shared" si="17"/>
        <v>0.9130434782608695</v>
      </c>
      <c r="F100" s="2">
        <f t="shared" si="18"/>
        <v>0.018867924528301886</v>
      </c>
    </row>
    <row r="101" spans="1:6" ht="12.75">
      <c r="A101" s="10">
        <v>1.44</v>
      </c>
      <c r="B101">
        <f t="shared" si="19"/>
        <v>105</v>
      </c>
      <c r="C101">
        <v>2</v>
      </c>
      <c r="D101" s="2">
        <f t="shared" si="16"/>
        <v>0.01904761904761905</v>
      </c>
      <c r="E101" s="3">
        <f t="shared" si="17"/>
        <v>0.8956521739130435</v>
      </c>
      <c r="F101" s="2">
        <f t="shared" si="18"/>
        <v>0.019230769230769232</v>
      </c>
    </row>
    <row r="102" spans="1:6" ht="12.75">
      <c r="A102" s="10">
        <v>1.6</v>
      </c>
      <c r="B102">
        <f t="shared" si="19"/>
        <v>103</v>
      </c>
      <c r="C102">
        <v>2</v>
      </c>
      <c r="D102" s="2">
        <f t="shared" si="16"/>
        <v>0.019417475728155338</v>
      </c>
      <c r="E102" s="3">
        <f t="shared" si="17"/>
        <v>0.8782608695652174</v>
      </c>
      <c r="F102" s="2">
        <f t="shared" si="18"/>
        <v>0.0196078431372549</v>
      </c>
    </row>
    <row r="103" spans="1:6" ht="12.75">
      <c r="A103" s="10">
        <v>1.76</v>
      </c>
      <c r="B103">
        <f t="shared" si="19"/>
        <v>101</v>
      </c>
      <c r="C103">
        <v>2</v>
      </c>
      <c r="D103" s="2">
        <f t="shared" si="16"/>
        <v>0.019801980198019802</v>
      </c>
      <c r="E103" s="3">
        <f t="shared" si="17"/>
        <v>0.8608695652173913</v>
      </c>
      <c r="F103" s="2">
        <f t="shared" si="18"/>
        <v>0.02</v>
      </c>
    </row>
    <row r="104" spans="1:6" ht="12.75">
      <c r="A104" s="10">
        <v>1.92</v>
      </c>
      <c r="B104">
        <f t="shared" si="19"/>
        <v>99</v>
      </c>
      <c r="C104">
        <v>3</v>
      </c>
      <c r="D104" s="2">
        <f t="shared" si="16"/>
        <v>0.030303030303030304</v>
      </c>
      <c r="E104" s="3">
        <f t="shared" si="17"/>
        <v>0.8347826086956521</v>
      </c>
      <c r="F104" s="2">
        <f t="shared" si="18"/>
        <v>0.03076923076923077</v>
      </c>
    </row>
    <row r="105" spans="1:6" ht="12.75">
      <c r="A105" s="10">
        <v>2.08</v>
      </c>
      <c r="B105">
        <f t="shared" si="19"/>
        <v>96</v>
      </c>
      <c r="C105">
        <v>4</v>
      </c>
      <c r="D105" s="2">
        <f t="shared" si="16"/>
        <v>0.041666666666666664</v>
      </c>
      <c r="E105" s="3">
        <f t="shared" si="17"/>
        <v>0.8</v>
      </c>
      <c r="F105" s="2">
        <f t="shared" si="18"/>
        <v>0.0425531914893617</v>
      </c>
    </row>
    <row r="106" spans="1:6" ht="12.75">
      <c r="A106" s="10">
        <v>2.24</v>
      </c>
      <c r="B106">
        <f t="shared" si="19"/>
        <v>92</v>
      </c>
      <c r="C106">
        <v>6</v>
      </c>
      <c r="D106" s="2">
        <f t="shared" si="16"/>
        <v>0.06521739130434782</v>
      </c>
      <c r="E106" s="3">
        <f t="shared" si="17"/>
        <v>0.7478260869565218</v>
      </c>
      <c r="F106" s="2">
        <f t="shared" si="18"/>
        <v>0.06741573033707865</v>
      </c>
    </row>
    <row r="107" spans="1:6" ht="12.75">
      <c r="A107" s="10">
        <v>2.4</v>
      </c>
      <c r="B107">
        <f t="shared" si="19"/>
        <v>86</v>
      </c>
      <c r="C107">
        <v>7</v>
      </c>
      <c r="D107" s="2">
        <f t="shared" si="16"/>
        <v>0.08139534883720931</v>
      </c>
      <c r="E107" s="3">
        <f t="shared" si="17"/>
        <v>0.6869565217391305</v>
      </c>
      <c r="F107" s="2">
        <f t="shared" si="18"/>
        <v>0.08484848484848485</v>
      </c>
    </row>
    <row r="108" spans="1:6" ht="12.75">
      <c r="A108" s="10">
        <v>2.56</v>
      </c>
      <c r="B108">
        <f t="shared" si="19"/>
        <v>79</v>
      </c>
      <c r="C108">
        <v>10</v>
      </c>
      <c r="D108" s="2">
        <f t="shared" si="16"/>
        <v>0.12658227848101267</v>
      </c>
      <c r="E108" s="3">
        <f t="shared" si="17"/>
        <v>0.6</v>
      </c>
      <c r="F108" s="2">
        <f t="shared" si="18"/>
        <v>0.13513513513513514</v>
      </c>
    </row>
    <row r="109" spans="1:6" ht="12.75">
      <c r="A109" s="10">
        <v>2.72</v>
      </c>
      <c r="B109">
        <f t="shared" si="19"/>
        <v>69</v>
      </c>
      <c r="C109">
        <v>12</v>
      </c>
      <c r="D109" s="2">
        <f t="shared" si="16"/>
        <v>0.17391304347826086</v>
      </c>
      <c r="E109" s="3">
        <f t="shared" si="17"/>
        <v>0.4956521739130435</v>
      </c>
      <c r="F109" s="2">
        <f t="shared" si="18"/>
        <v>0.19047619047619047</v>
      </c>
    </row>
    <row r="110" spans="1:6" ht="12.75">
      <c r="A110" s="10">
        <v>2.88</v>
      </c>
      <c r="B110">
        <f t="shared" si="19"/>
        <v>57</v>
      </c>
      <c r="C110">
        <v>13</v>
      </c>
      <c r="D110" s="2">
        <f t="shared" si="16"/>
        <v>0.22807017543859648</v>
      </c>
      <c r="E110" s="3">
        <f t="shared" si="17"/>
        <v>0.3826086956521739</v>
      </c>
      <c r="F110" s="2">
        <f t="shared" si="18"/>
        <v>0.25742574257425743</v>
      </c>
    </row>
    <row r="111" spans="1:6" ht="12.75">
      <c r="A111" s="10">
        <v>3.04</v>
      </c>
      <c r="B111">
        <f t="shared" si="19"/>
        <v>44</v>
      </c>
      <c r="C111">
        <v>14</v>
      </c>
      <c r="D111" s="2">
        <f t="shared" si="16"/>
        <v>0.3181818181818182</v>
      </c>
      <c r="E111" s="3">
        <f t="shared" si="17"/>
        <v>0.2608695652173913</v>
      </c>
      <c r="F111" s="2">
        <f t="shared" si="18"/>
        <v>0.37837837837837834</v>
      </c>
    </row>
    <row r="112" spans="1:6" ht="12.75">
      <c r="A112" s="10">
        <v>3.2</v>
      </c>
      <c r="B112">
        <f t="shared" si="19"/>
        <v>30</v>
      </c>
      <c r="C112">
        <v>14</v>
      </c>
      <c r="D112" s="2">
        <f t="shared" si="16"/>
        <v>0.4666666666666667</v>
      </c>
      <c r="E112" s="3">
        <f t="shared" si="17"/>
        <v>0.1391304347826087</v>
      </c>
      <c r="F112" s="2">
        <f t="shared" si="18"/>
        <v>0.6086956521739131</v>
      </c>
    </row>
    <row r="113" spans="1:6" ht="12.75">
      <c r="A113" s="10">
        <v>3.36</v>
      </c>
      <c r="B113">
        <f t="shared" si="19"/>
        <v>16</v>
      </c>
      <c r="C113">
        <v>8</v>
      </c>
      <c r="D113" s="2">
        <f t="shared" si="16"/>
        <v>0.5</v>
      </c>
      <c r="E113" s="3">
        <f t="shared" si="17"/>
        <v>0.06956521739130435</v>
      </c>
      <c r="F113" s="2">
        <f t="shared" si="18"/>
        <v>0.6666666666666666</v>
      </c>
    </row>
    <row r="114" spans="1:6" ht="12.75">
      <c r="A114" s="10">
        <v>3.52</v>
      </c>
      <c r="B114">
        <f t="shared" si="19"/>
        <v>8</v>
      </c>
      <c r="C114">
        <v>4</v>
      </c>
      <c r="D114" s="2">
        <f t="shared" si="16"/>
        <v>0.5</v>
      </c>
      <c r="E114" s="3">
        <f t="shared" si="17"/>
        <v>0.034782608695652174</v>
      </c>
      <c r="F114" s="2">
        <f t="shared" si="18"/>
        <v>0.6666666666666666</v>
      </c>
    </row>
    <row r="115" spans="1:6" ht="12.75">
      <c r="A115" s="10">
        <v>3.68</v>
      </c>
      <c r="B115">
        <f t="shared" si="19"/>
        <v>4</v>
      </c>
      <c r="C115">
        <v>2</v>
      </c>
      <c r="D115" s="2">
        <f t="shared" si="16"/>
        <v>0.5</v>
      </c>
      <c r="E115" s="3">
        <f t="shared" si="17"/>
        <v>0.017391304347826087</v>
      </c>
      <c r="F115" s="2">
        <f t="shared" si="18"/>
        <v>0.6666666666666666</v>
      </c>
    </row>
    <row r="116" spans="1:6" ht="12.75">
      <c r="A116" s="10">
        <v>3.84</v>
      </c>
      <c r="B116">
        <f t="shared" si="19"/>
        <v>2</v>
      </c>
      <c r="C116">
        <v>2</v>
      </c>
      <c r="D116" s="2">
        <f t="shared" si="16"/>
        <v>1</v>
      </c>
      <c r="E116" s="3">
        <f t="shared" si="17"/>
        <v>0</v>
      </c>
      <c r="F116" s="2">
        <f t="shared" si="18"/>
        <v>2</v>
      </c>
    </row>
    <row r="117" spans="1:2" ht="12.75">
      <c r="A117" s="10">
        <v>4</v>
      </c>
      <c r="B117">
        <f t="shared" si="19"/>
        <v>0</v>
      </c>
    </row>
    <row r="119" spans="1:3" ht="12.75">
      <c r="A119" s="1" t="s">
        <v>10</v>
      </c>
      <c r="B119" s="4" t="s">
        <v>11</v>
      </c>
      <c r="C119">
        <v>30</v>
      </c>
    </row>
    <row r="121" spans="1:6" ht="12.75">
      <c r="A121" s="5" t="s">
        <v>3</v>
      </c>
      <c r="B121" s="6" t="s">
        <v>4</v>
      </c>
      <c r="C121" s="6" t="s">
        <v>5</v>
      </c>
      <c r="D121" s="7" t="s">
        <v>6</v>
      </c>
      <c r="E121" s="8" t="s">
        <v>7</v>
      </c>
      <c r="F121" s="9" t="s">
        <v>8</v>
      </c>
    </row>
    <row r="122" spans="1:6" ht="12.75">
      <c r="A122" s="10">
        <v>0.4</v>
      </c>
      <c r="B122">
        <f>C119</f>
        <v>30</v>
      </c>
      <c r="C122">
        <v>1</v>
      </c>
      <c r="D122" s="2">
        <f aca="true" t="shared" si="20" ref="D122:D131">(B122-B123)/B122</f>
        <v>0.03333333333333333</v>
      </c>
      <c r="E122" s="3">
        <f aca="true" t="shared" si="21" ref="E122:E131">B123/30</f>
        <v>0.9666666666666667</v>
      </c>
      <c r="F122" s="2">
        <f aca="true" t="shared" si="22" ref="F122:F131">2*D122/(2-D122)</f>
        <v>0.03389830508474576</v>
      </c>
    </row>
    <row r="123" spans="1:6" ht="12.75">
      <c r="A123" s="10">
        <v>0.45</v>
      </c>
      <c r="B123">
        <f aca="true" t="shared" si="23" ref="B123:B132">B122-C122</f>
        <v>29</v>
      </c>
      <c r="C123" s="11">
        <v>0</v>
      </c>
      <c r="D123" s="2">
        <f t="shared" si="20"/>
        <v>0</v>
      </c>
      <c r="E123" s="3">
        <f t="shared" si="21"/>
        <v>0.9666666666666667</v>
      </c>
      <c r="F123" s="2">
        <f t="shared" si="22"/>
        <v>0</v>
      </c>
    </row>
    <row r="124" spans="1:6" ht="12.75">
      <c r="A124" s="10">
        <v>0.5</v>
      </c>
      <c r="B124">
        <f t="shared" si="23"/>
        <v>29</v>
      </c>
      <c r="C124" s="11">
        <v>1</v>
      </c>
      <c r="D124" s="2">
        <f t="shared" si="20"/>
        <v>0.034482758620689655</v>
      </c>
      <c r="E124" s="3">
        <f t="shared" si="21"/>
        <v>0.9333333333333333</v>
      </c>
      <c r="F124" s="2">
        <f t="shared" si="22"/>
        <v>0.03508771929824561</v>
      </c>
    </row>
    <row r="125" spans="1:6" ht="12.75">
      <c r="A125" s="10">
        <v>0.55</v>
      </c>
      <c r="B125">
        <f t="shared" si="23"/>
        <v>28</v>
      </c>
      <c r="C125" s="11">
        <v>3</v>
      </c>
      <c r="D125" s="2">
        <f t="shared" si="20"/>
        <v>0.10714285714285714</v>
      </c>
      <c r="E125" s="3">
        <f t="shared" si="21"/>
        <v>0.8333333333333334</v>
      </c>
      <c r="F125" s="2">
        <f t="shared" si="22"/>
        <v>0.11320754716981132</v>
      </c>
    </row>
    <row r="126" spans="1:6" ht="12.75">
      <c r="A126" s="10">
        <v>0.61</v>
      </c>
      <c r="B126">
        <f t="shared" si="23"/>
        <v>25</v>
      </c>
      <c r="C126" s="11">
        <v>7</v>
      </c>
      <c r="D126" s="2">
        <f t="shared" si="20"/>
        <v>0.28</v>
      </c>
      <c r="E126" s="3">
        <f t="shared" si="21"/>
        <v>0.6</v>
      </c>
      <c r="F126" s="2">
        <f t="shared" si="22"/>
        <v>0.32558139534883723</v>
      </c>
    </row>
    <row r="127" spans="1:6" ht="12.75">
      <c r="A127" s="10">
        <v>0.66</v>
      </c>
      <c r="B127">
        <f t="shared" si="23"/>
        <v>18</v>
      </c>
      <c r="C127" s="11">
        <v>5</v>
      </c>
      <c r="D127" s="2">
        <f t="shared" si="20"/>
        <v>0.2777777777777778</v>
      </c>
      <c r="E127" s="3">
        <f t="shared" si="21"/>
        <v>0.43333333333333335</v>
      </c>
      <c r="F127" s="2">
        <f t="shared" si="22"/>
        <v>0.3225806451612903</v>
      </c>
    </row>
    <row r="128" spans="1:6" ht="12.75">
      <c r="A128" s="10">
        <v>0.71</v>
      </c>
      <c r="B128">
        <f t="shared" si="23"/>
        <v>13</v>
      </c>
      <c r="C128" s="11">
        <v>4</v>
      </c>
      <c r="D128" s="2">
        <f t="shared" si="20"/>
        <v>0.3076923076923077</v>
      </c>
      <c r="E128" s="3">
        <f t="shared" si="21"/>
        <v>0.3</v>
      </c>
      <c r="F128" s="2">
        <f t="shared" si="22"/>
        <v>0.36363636363636365</v>
      </c>
    </row>
    <row r="129" spans="1:6" ht="12.75">
      <c r="A129" s="10">
        <v>0.76</v>
      </c>
      <c r="B129">
        <f t="shared" si="23"/>
        <v>9</v>
      </c>
      <c r="C129" s="11">
        <v>6</v>
      </c>
      <c r="D129" s="2">
        <f t="shared" si="20"/>
        <v>0.6666666666666666</v>
      </c>
      <c r="E129" s="3">
        <f t="shared" si="21"/>
        <v>0.1</v>
      </c>
      <c r="F129" s="2">
        <f t="shared" si="22"/>
        <v>0.9999999999999998</v>
      </c>
    </row>
    <row r="130" spans="1:6" ht="12.75">
      <c r="A130" s="10">
        <v>0.81</v>
      </c>
      <c r="B130">
        <f t="shared" si="23"/>
        <v>3</v>
      </c>
      <c r="C130" s="11">
        <v>1</v>
      </c>
      <c r="D130" s="2">
        <f t="shared" si="20"/>
        <v>0.3333333333333333</v>
      </c>
      <c r="E130" s="3">
        <f t="shared" si="21"/>
        <v>0.06666666666666667</v>
      </c>
      <c r="F130" s="2">
        <f t="shared" si="22"/>
        <v>0.39999999999999997</v>
      </c>
    </row>
    <row r="131" spans="1:6" ht="12.75">
      <c r="A131" s="10">
        <v>0.86</v>
      </c>
      <c r="B131">
        <f t="shared" si="23"/>
        <v>2</v>
      </c>
      <c r="C131" s="11">
        <v>2</v>
      </c>
      <c r="D131" s="2">
        <f t="shared" si="20"/>
        <v>1</v>
      </c>
      <c r="E131" s="3">
        <f t="shared" si="21"/>
        <v>0</v>
      </c>
      <c r="F131" s="2">
        <f t="shared" si="22"/>
        <v>2</v>
      </c>
    </row>
    <row r="132" spans="1:3" ht="12.75">
      <c r="A132" s="10">
        <v>0.91</v>
      </c>
      <c r="B132">
        <f t="shared" si="23"/>
        <v>0</v>
      </c>
      <c r="C132" s="11"/>
    </row>
    <row r="134" spans="2:3" ht="12.75">
      <c r="B134" s="4" t="s">
        <v>12</v>
      </c>
      <c r="C134">
        <v>30</v>
      </c>
    </row>
    <row r="136" spans="1:6" ht="12.75">
      <c r="A136" s="5" t="s">
        <v>3</v>
      </c>
      <c r="B136" s="6" t="s">
        <v>4</v>
      </c>
      <c r="C136" s="6" t="s">
        <v>5</v>
      </c>
      <c r="D136" s="7" t="s">
        <v>6</v>
      </c>
      <c r="E136" s="8" t="s">
        <v>7</v>
      </c>
      <c r="F136" s="9" t="s">
        <v>8</v>
      </c>
    </row>
    <row r="137" spans="1:6" ht="12.75">
      <c r="A137" s="10">
        <v>0.5</v>
      </c>
      <c r="B137">
        <f>C134</f>
        <v>30</v>
      </c>
      <c r="C137">
        <v>1</v>
      </c>
      <c r="D137" s="2">
        <f aca="true" t="shared" si="24" ref="D137:D152">(B137-B138)/B137</f>
        <v>0.03333333333333333</v>
      </c>
      <c r="E137" s="3">
        <f aca="true" t="shared" si="25" ref="E137:E152">B138/30</f>
        <v>0.9666666666666667</v>
      </c>
      <c r="F137" s="2">
        <f aca="true" t="shared" si="26" ref="F137:F152">2*D137/(2-D137)</f>
        <v>0.03389830508474576</v>
      </c>
    </row>
    <row r="138" spans="1:6" ht="12.75">
      <c r="A138" s="10">
        <v>0.55</v>
      </c>
      <c r="B138">
        <f aca="true" t="shared" si="27" ref="B138:B153">B137-C137</f>
        <v>29</v>
      </c>
      <c r="C138" s="11"/>
      <c r="D138" s="2">
        <f t="shared" si="24"/>
        <v>0</v>
      </c>
      <c r="E138" s="3">
        <f t="shared" si="25"/>
        <v>0.9666666666666667</v>
      </c>
      <c r="F138" s="2">
        <f t="shared" si="26"/>
        <v>0</v>
      </c>
    </row>
    <row r="139" spans="1:6" ht="12.75">
      <c r="A139" s="10">
        <v>0.61</v>
      </c>
      <c r="B139">
        <f t="shared" si="27"/>
        <v>29</v>
      </c>
      <c r="C139">
        <v>1</v>
      </c>
      <c r="D139" s="2">
        <f t="shared" si="24"/>
        <v>0.034482758620689655</v>
      </c>
      <c r="E139" s="3">
        <f t="shared" si="25"/>
        <v>0.9333333333333333</v>
      </c>
      <c r="F139" s="2">
        <f t="shared" si="26"/>
        <v>0.03508771929824561</v>
      </c>
    </row>
    <row r="140" spans="1:6" ht="12.75">
      <c r="A140" s="10">
        <v>0.66</v>
      </c>
      <c r="B140">
        <f t="shared" si="27"/>
        <v>28</v>
      </c>
      <c r="C140">
        <v>1</v>
      </c>
      <c r="D140" s="2">
        <f t="shared" si="24"/>
        <v>0.03571428571428571</v>
      </c>
      <c r="E140" s="3">
        <f t="shared" si="25"/>
        <v>0.9</v>
      </c>
      <c r="F140" s="2">
        <f t="shared" si="26"/>
        <v>0.03636363636363636</v>
      </c>
    </row>
    <row r="141" spans="1:6" ht="12.75">
      <c r="A141" s="10">
        <v>0.71</v>
      </c>
      <c r="B141">
        <f t="shared" si="27"/>
        <v>27</v>
      </c>
      <c r="C141">
        <v>6</v>
      </c>
      <c r="D141" s="2">
        <f t="shared" si="24"/>
        <v>0.2222222222222222</v>
      </c>
      <c r="E141" s="3">
        <f t="shared" si="25"/>
        <v>0.7</v>
      </c>
      <c r="F141" s="2">
        <f t="shared" si="26"/>
        <v>0.25</v>
      </c>
    </row>
    <row r="142" spans="1:6" ht="12.75">
      <c r="A142" s="10">
        <v>0.76</v>
      </c>
      <c r="B142">
        <f t="shared" si="27"/>
        <v>21</v>
      </c>
      <c r="D142" s="2">
        <f t="shared" si="24"/>
        <v>0</v>
      </c>
      <c r="E142" s="3">
        <f t="shared" si="25"/>
        <v>0.7</v>
      </c>
      <c r="F142" s="2">
        <f t="shared" si="26"/>
        <v>0</v>
      </c>
    </row>
    <row r="143" spans="1:6" ht="12.75">
      <c r="A143" s="10">
        <v>0.81</v>
      </c>
      <c r="B143">
        <f t="shared" si="27"/>
        <v>21</v>
      </c>
      <c r="D143" s="2">
        <f t="shared" si="24"/>
        <v>0</v>
      </c>
      <c r="E143" s="3">
        <f t="shared" si="25"/>
        <v>0.7</v>
      </c>
      <c r="F143" s="2">
        <f t="shared" si="26"/>
        <v>0</v>
      </c>
    </row>
    <row r="144" spans="1:6" ht="12.75">
      <c r="A144" s="10">
        <v>0.86</v>
      </c>
      <c r="B144">
        <f t="shared" si="27"/>
        <v>21</v>
      </c>
      <c r="C144">
        <v>2</v>
      </c>
      <c r="D144" s="2">
        <f t="shared" si="24"/>
        <v>0.09523809523809523</v>
      </c>
      <c r="E144" s="3">
        <f t="shared" si="25"/>
        <v>0.6333333333333333</v>
      </c>
      <c r="F144" s="2">
        <f t="shared" si="26"/>
        <v>0.1</v>
      </c>
    </row>
    <row r="145" spans="1:6" ht="12.75">
      <c r="A145" s="10">
        <v>0.91</v>
      </c>
      <c r="B145">
        <f t="shared" si="27"/>
        <v>19</v>
      </c>
      <c r="C145">
        <v>4</v>
      </c>
      <c r="D145" s="2">
        <f t="shared" si="24"/>
        <v>0.21052631578947367</v>
      </c>
      <c r="E145" s="3">
        <f t="shared" si="25"/>
        <v>0.5</v>
      </c>
      <c r="F145" s="2">
        <f t="shared" si="26"/>
        <v>0.23529411764705882</v>
      </c>
    </row>
    <row r="146" spans="1:6" ht="12.75">
      <c r="A146" s="10">
        <v>0.96</v>
      </c>
      <c r="B146">
        <f t="shared" si="27"/>
        <v>15</v>
      </c>
      <c r="C146">
        <v>2</v>
      </c>
      <c r="D146" s="2">
        <f t="shared" si="24"/>
        <v>0.13333333333333333</v>
      </c>
      <c r="E146" s="3">
        <f t="shared" si="25"/>
        <v>0.43333333333333335</v>
      </c>
      <c r="F146" s="2">
        <f t="shared" si="26"/>
        <v>0.14285714285714285</v>
      </c>
    </row>
    <row r="147" spans="1:6" ht="12.75">
      <c r="A147" s="10">
        <v>1.01</v>
      </c>
      <c r="B147">
        <f t="shared" si="27"/>
        <v>13</v>
      </c>
      <c r="C147">
        <v>6</v>
      </c>
      <c r="D147" s="2">
        <f t="shared" si="24"/>
        <v>0.46153846153846156</v>
      </c>
      <c r="E147" s="3">
        <f t="shared" si="25"/>
        <v>0.23333333333333334</v>
      </c>
      <c r="F147" s="2">
        <f t="shared" si="26"/>
        <v>0.6000000000000001</v>
      </c>
    </row>
    <row r="148" spans="1:6" ht="12.75">
      <c r="A148" s="10">
        <v>1.06</v>
      </c>
      <c r="B148">
        <f t="shared" si="27"/>
        <v>7</v>
      </c>
      <c r="C148">
        <v>2</v>
      </c>
      <c r="D148" s="2">
        <f t="shared" si="24"/>
        <v>0.2857142857142857</v>
      </c>
      <c r="E148" s="3">
        <f t="shared" si="25"/>
        <v>0.16666666666666666</v>
      </c>
      <c r="F148" s="2">
        <f t="shared" si="26"/>
        <v>0.3333333333333333</v>
      </c>
    </row>
    <row r="149" spans="1:6" ht="12.75">
      <c r="A149" s="10">
        <v>1.11</v>
      </c>
      <c r="B149">
        <f t="shared" si="27"/>
        <v>5</v>
      </c>
      <c r="C149">
        <v>1</v>
      </c>
      <c r="D149" s="2">
        <f t="shared" si="24"/>
        <v>0.2</v>
      </c>
      <c r="E149" s="3">
        <f t="shared" si="25"/>
        <v>0.13333333333333333</v>
      </c>
      <c r="F149" s="2">
        <f t="shared" si="26"/>
        <v>0.22222222222222224</v>
      </c>
    </row>
    <row r="150" spans="1:6" ht="12.75">
      <c r="A150" s="10">
        <v>1.16</v>
      </c>
      <c r="B150">
        <f t="shared" si="27"/>
        <v>4</v>
      </c>
      <c r="D150" s="2">
        <f t="shared" si="24"/>
        <v>0</v>
      </c>
      <c r="E150" s="3">
        <f t="shared" si="25"/>
        <v>0.13333333333333333</v>
      </c>
      <c r="F150" s="2">
        <f t="shared" si="26"/>
        <v>0</v>
      </c>
    </row>
    <row r="151" spans="1:6" ht="12.75">
      <c r="A151" s="10">
        <v>1.21</v>
      </c>
      <c r="B151">
        <f t="shared" si="27"/>
        <v>4</v>
      </c>
      <c r="C151">
        <v>2</v>
      </c>
      <c r="D151" s="2">
        <f t="shared" si="24"/>
        <v>0.5</v>
      </c>
      <c r="E151" s="3">
        <f t="shared" si="25"/>
        <v>0.06666666666666667</v>
      </c>
      <c r="F151" s="2">
        <f t="shared" si="26"/>
        <v>0.6666666666666666</v>
      </c>
    </row>
    <row r="152" spans="1:6" ht="12.75">
      <c r="A152" s="10">
        <v>1.26</v>
      </c>
      <c r="B152">
        <f t="shared" si="27"/>
        <v>2</v>
      </c>
      <c r="C152">
        <v>2</v>
      </c>
      <c r="D152" s="2">
        <f t="shared" si="24"/>
        <v>1</v>
      </c>
      <c r="E152" s="3">
        <f t="shared" si="25"/>
        <v>0</v>
      </c>
      <c r="F152" s="2">
        <f t="shared" si="26"/>
        <v>2</v>
      </c>
    </row>
    <row r="153" spans="1:2" ht="12.75">
      <c r="A153" s="10">
        <v>1.31</v>
      </c>
      <c r="B153">
        <f t="shared" si="27"/>
        <v>0</v>
      </c>
    </row>
    <row r="155" spans="1:3" ht="12.75">
      <c r="A155" s="1" t="s">
        <v>13</v>
      </c>
      <c r="B155" s="4" t="s">
        <v>14</v>
      </c>
      <c r="C155">
        <v>15</v>
      </c>
    </row>
    <row r="157" spans="1:8" ht="12.75">
      <c r="A157" s="5" t="s">
        <v>3</v>
      </c>
      <c r="B157" s="6" t="s">
        <v>4</v>
      </c>
      <c r="C157" s="6" t="s">
        <v>5</v>
      </c>
      <c r="D157" s="7" t="s">
        <v>6</v>
      </c>
      <c r="E157" s="8" t="s">
        <v>7</v>
      </c>
      <c r="F157" s="9" t="s">
        <v>8</v>
      </c>
      <c r="G157" s="6"/>
      <c r="H157" s="6"/>
    </row>
    <row r="158" spans="1:8" ht="12.75">
      <c r="A158" s="10">
        <v>0.01</v>
      </c>
      <c r="B158">
        <f>C155</f>
        <v>15</v>
      </c>
      <c r="C158">
        <v>1</v>
      </c>
      <c r="D158" s="2">
        <f aca="true" t="shared" si="28" ref="D158:D168">(B158-B159)/B158</f>
        <v>0.06666666666666667</v>
      </c>
      <c r="E158" s="3">
        <f aca="true" t="shared" si="29" ref="E158:E169">B159/15</f>
        <v>0.9333333333333333</v>
      </c>
      <c r="F158" s="2">
        <f aca="true" t="shared" si="30" ref="F158:F169">2*D158/(2-D158)</f>
        <v>0.06896551724137931</v>
      </c>
      <c r="H158" s="11"/>
    </row>
    <row r="159" spans="1:8" ht="12.75">
      <c r="A159" s="10">
        <v>0.16</v>
      </c>
      <c r="B159">
        <f aca="true" t="shared" si="31" ref="B159:B169">B158-C158</f>
        <v>14</v>
      </c>
      <c r="C159" s="11">
        <v>1</v>
      </c>
      <c r="D159" s="2">
        <f t="shared" si="28"/>
        <v>0.07142857142857142</v>
      </c>
      <c r="E159" s="3">
        <f t="shared" si="29"/>
        <v>0.8666666666666667</v>
      </c>
      <c r="F159" s="2">
        <f t="shared" si="30"/>
        <v>0.07407407407407407</v>
      </c>
      <c r="H159" s="11"/>
    </row>
    <row r="160" spans="1:6" ht="12.75">
      <c r="A160" s="10">
        <v>0.53</v>
      </c>
      <c r="B160">
        <f t="shared" si="31"/>
        <v>13</v>
      </c>
      <c r="C160">
        <v>1</v>
      </c>
      <c r="D160" s="2">
        <f t="shared" si="28"/>
        <v>0.07692307692307693</v>
      </c>
      <c r="E160" s="3">
        <f t="shared" si="29"/>
        <v>0.8</v>
      </c>
      <c r="F160" s="2">
        <f t="shared" si="30"/>
        <v>0.08</v>
      </c>
    </row>
    <row r="161" spans="1:6" ht="12.75">
      <c r="A161" s="10">
        <v>1.28</v>
      </c>
      <c r="B161">
        <f t="shared" si="31"/>
        <v>12</v>
      </c>
      <c r="C161">
        <v>1</v>
      </c>
      <c r="D161" s="2">
        <f t="shared" si="28"/>
        <v>0.08333333333333333</v>
      </c>
      <c r="E161" s="3">
        <f t="shared" si="29"/>
        <v>0.7333333333333333</v>
      </c>
      <c r="F161" s="2">
        <f t="shared" si="30"/>
        <v>0.08695652173913043</v>
      </c>
    </row>
    <row r="162" spans="1:6" ht="12.75">
      <c r="A162" s="10">
        <v>1.62</v>
      </c>
      <c r="B162">
        <f t="shared" si="31"/>
        <v>11</v>
      </c>
      <c r="C162">
        <v>1</v>
      </c>
      <c r="D162" s="2">
        <f t="shared" si="28"/>
        <v>0.09090909090909091</v>
      </c>
      <c r="E162" s="3">
        <f t="shared" si="29"/>
        <v>0.6666666666666666</v>
      </c>
      <c r="F162" s="2">
        <f t="shared" si="30"/>
        <v>0.09523809523809523</v>
      </c>
    </row>
    <row r="163" spans="1:6" ht="12.75">
      <c r="A163" s="10">
        <v>1.77</v>
      </c>
      <c r="B163">
        <f t="shared" si="31"/>
        <v>10</v>
      </c>
      <c r="C163">
        <v>3</v>
      </c>
      <c r="D163" s="2">
        <f t="shared" si="28"/>
        <v>0.3</v>
      </c>
      <c r="E163" s="3">
        <f t="shared" si="29"/>
        <v>0.4666666666666667</v>
      </c>
      <c r="F163" s="2">
        <f t="shared" si="30"/>
        <v>0.35294117647058826</v>
      </c>
    </row>
    <row r="164" spans="1:6" ht="12.75">
      <c r="A164" s="10">
        <v>1.92</v>
      </c>
      <c r="B164">
        <f t="shared" si="31"/>
        <v>7</v>
      </c>
      <c r="C164">
        <v>2</v>
      </c>
      <c r="D164" s="2">
        <f t="shared" si="28"/>
        <v>0.2857142857142857</v>
      </c>
      <c r="E164" s="3">
        <f t="shared" si="29"/>
        <v>0.3333333333333333</v>
      </c>
      <c r="F164" s="2">
        <f t="shared" si="30"/>
        <v>0.3333333333333333</v>
      </c>
    </row>
    <row r="165" spans="1:6" ht="12.75">
      <c r="A165" s="10">
        <v>2.07</v>
      </c>
      <c r="B165">
        <f t="shared" si="31"/>
        <v>5</v>
      </c>
      <c r="D165" s="2">
        <f t="shared" si="28"/>
        <v>0</v>
      </c>
      <c r="E165" s="3">
        <f t="shared" si="29"/>
        <v>0.3333333333333333</v>
      </c>
      <c r="F165" s="2">
        <f t="shared" si="30"/>
        <v>0</v>
      </c>
    </row>
    <row r="166" spans="1:6" ht="12.75">
      <c r="A166" s="10">
        <v>2.22</v>
      </c>
      <c r="B166">
        <f t="shared" si="31"/>
        <v>5</v>
      </c>
      <c r="C166">
        <v>3</v>
      </c>
      <c r="D166" s="2">
        <f t="shared" si="28"/>
        <v>0.6</v>
      </c>
      <c r="E166" s="3">
        <f t="shared" si="29"/>
        <v>0.13333333333333333</v>
      </c>
      <c r="F166" s="2">
        <f t="shared" si="30"/>
        <v>0.8571428571428572</v>
      </c>
    </row>
    <row r="167" spans="1:6" ht="12.75">
      <c r="A167" s="10">
        <v>2.37</v>
      </c>
      <c r="B167">
        <f t="shared" si="31"/>
        <v>2</v>
      </c>
      <c r="D167" s="2">
        <f t="shared" si="28"/>
        <v>0</v>
      </c>
      <c r="E167" s="3">
        <f t="shared" si="29"/>
        <v>0.13333333333333333</v>
      </c>
      <c r="F167" s="2">
        <f t="shared" si="30"/>
        <v>0</v>
      </c>
    </row>
    <row r="168" spans="1:6" ht="12.75">
      <c r="A168" s="10">
        <v>2.51</v>
      </c>
      <c r="B168">
        <f t="shared" si="31"/>
        <v>2</v>
      </c>
      <c r="C168">
        <v>2</v>
      </c>
      <c r="D168" s="2">
        <f t="shared" si="28"/>
        <v>1</v>
      </c>
      <c r="E168" s="3">
        <f t="shared" si="29"/>
        <v>0</v>
      </c>
      <c r="F168" s="2">
        <f t="shared" si="30"/>
        <v>2</v>
      </c>
    </row>
    <row r="169" spans="1:6" ht="12.75">
      <c r="A169" s="10">
        <v>2.66</v>
      </c>
      <c r="B169">
        <f t="shared" si="31"/>
        <v>0</v>
      </c>
      <c r="E169" s="3">
        <f t="shared" si="29"/>
        <v>0</v>
      </c>
      <c r="F169" s="2">
        <f t="shared" si="30"/>
        <v>0</v>
      </c>
    </row>
    <row r="171" spans="2:3" ht="12.75">
      <c r="B171" s="4" t="s">
        <v>15</v>
      </c>
      <c r="C171">
        <v>11</v>
      </c>
    </row>
    <row r="173" spans="1:6" ht="12.75">
      <c r="A173" s="5" t="s">
        <v>3</v>
      </c>
      <c r="B173" s="6" t="s">
        <v>4</v>
      </c>
      <c r="C173" s="6" t="s">
        <v>5</v>
      </c>
      <c r="D173" s="7" t="s">
        <v>6</v>
      </c>
      <c r="E173" s="8" t="s">
        <v>7</v>
      </c>
      <c r="F173" s="9" t="s">
        <v>8</v>
      </c>
    </row>
    <row r="174" spans="1:6" ht="12.75">
      <c r="A174" s="10">
        <v>1.62</v>
      </c>
      <c r="B174">
        <f>C171</f>
        <v>11</v>
      </c>
      <c r="C174">
        <v>1</v>
      </c>
      <c r="D174" s="2">
        <f aca="true" t="shared" si="32" ref="D174:D184">(B174-B175)/B174</f>
        <v>0.09090909090909091</v>
      </c>
      <c r="E174" s="3">
        <f aca="true" t="shared" si="33" ref="E174:E184">B175/11</f>
        <v>0.9090909090909091</v>
      </c>
      <c r="F174" s="2">
        <f aca="true" t="shared" si="34" ref="F174:F184">2*D174/(2-D174)</f>
        <v>0.09523809523809523</v>
      </c>
    </row>
    <row r="175" spans="1:6" ht="12.75">
      <c r="A175" s="10">
        <v>1.77</v>
      </c>
      <c r="B175">
        <f aca="true" t="shared" si="35" ref="B175:B185">B174-C174</f>
        <v>10</v>
      </c>
      <c r="C175" s="11"/>
      <c r="D175" s="2">
        <f t="shared" si="32"/>
        <v>0</v>
      </c>
      <c r="E175" s="3">
        <f t="shared" si="33"/>
        <v>0.9090909090909091</v>
      </c>
      <c r="F175" s="2">
        <f t="shared" si="34"/>
        <v>0</v>
      </c>
    </row>
    <row r="176" spans="1:6" ht="12.75">
      <c r="A176" s="10">
        <v>1.92</v>
      </c>
      <c r="B176">
        <f t="shared" si="35"/>
        <v>10</v>
      </c>
      <c r="C176">
        <v>1</v>
      </c>
      <c r="D176" s="2">
        <f t="shared" si="32"/>
        <v>0.1</v>
      </c>
      <c r="E176" s="3">
        <f t="shared" si="33"/>
        <v>0.8181818181818182</v>
      </c>
      <c r="F176" s="2">
        <f t="shared" si="34"/>
        <v>0.10526315789473685</v>
      </c>
    </row>
    <row r="177" spans="1:6" ht="12.75">
      <c r="A177" s="10">
        <v>2.07</v>
      </c>
      <c r="B177">
        <f t="shared" si="35"/>
        <v>9</v>
      </c>
      <c r="C177">
        <v>2</v>
      </c>
      <c r="D177" s="2">
        <f t="shared" si="32"/>
        <v>0.2222222222222222</v>
      </c>
      <c r="E177" s="3">
        <f t="shared" si="33"/>
        <v>0.6363636363636364</v>
      </c>
      <c r="F177" s="2">
        <f t="shared" si="34"/>
        <v>0.25</v>
      </c>
    </row>
    <row r="178" spans="1:6" ht="12.75">
      <c r="A178" s="10">
        <v>2.22</v>
      </c>
      <c r="B178">
        <f t="shared" si="35"/>
        <v>7</v>
      </c>
      <c r="D178" s="2">
        <f t="shared" si="32"/>
        <v>0</v>
      </c>
      <c r="E178" s="3">
        <f t="shared" si="33"/>
        <v>0.6363636363636364</v>
      </c>
      <c r="F178" s="2">
        <f t="shared" si="34"/>
        <v>0</v>
      </c>
    </row>
    <row r="179" spans="1:6" ht="12.75">
      <c r="A179" s="10">
        <v>2.37</v>
      </c>
      <c r="B179">
        <f t="shared" si="35"/>
        <v>7</v>
      </c>
      <c r="C179">
        <v>3</v>
      </c>
      <c r="D179" s="2">
        <f t="shared" si="32"/>
        <v>0.42857142857142855</v>
      </c>
      <c r="E179" s="3">
        <f t="shared" si="33"/>
        <v>0.36363636363636365</v>
      </c>
      <c r="F179" s="2">
        <f t="shared" si="34"/>
        <v>0.5454545454545454</v>
      </c>
    </row>
    <row r="180" spans="1:6" ht="12.75">
      <c r="A180" s="10">
        <v>2.51</v>
      </c>
      <c r="B180">
        <f t="shared" si="35"/>
        <v>4</v>
      </c>
      <c r="D180" s="2">
        <f t="shared" si="32"/>
        <v>0</v>
      </c>
      <c r="E180" s="3">
        <f t="shared" si="33"/>
        <v>0.36363636363636365</v>
      </c>
      <c r="F180" s="2">
        <f t="shared" si="34"/>
        <v>0</v>
      </c>
    </row>
    <row r="181" spans="1:6" ht="12.75">
      <c r="A181" s="10">
        <v>2.66</v>
      </c>
      <c r="B181">
        <f t="shared" si="35"/>
        <v>4</v>
      </c>
      <c r="C181">
        <v>1</v>
      </c>
      <c r="D181" s="2">
        <f t="shared" si="32"/>
        <v>0.25</v>
      </c>
      <c r="E181" s="3">
        <f t="shared" si="33"/>
        <v>0.2727272727272727</v>
      </c>
      <c r="F181" s="2">
        <f t="shared" si="34"/>
        <v>0.2857142857142857</v>
      </c>
    </row>
    <row r="182" spans="1:6" ht="12.75">
      <c r="A182" s="10">
        <v>2.81</v>
      </c>
      <c r="B182">
        <f t="shared" si="35"/>
        <v>3</v>
      </c>
      <c r="C182">
        <v>1</v>
      </c>
      <c r="D182" s="2">
        <f t="shared" si="32"/>
        <v>0.3333333333333333</v>
      </c>
      <c r="E182" s="3">
        <f t="shared" si="33"/>
        <v>0.18181818181818182</v>
      </c>
      <c r="F182" s="2">
        <f t="shared" si="34"/>
        <v>0.39999999999999997</v>
      </c>
    </row>
    <row r="183" spans="1:6" ht="12.75">
      <c r="A183" s="10">
        <v>2.96</v>
      </c>
      <c r="B183">
        <f t="shared" si="35"/>
        <v>2</v>
      </c>
      <c r="C183">
        <v>1</v>
      </c>
      <c r="D183" s="2">
        <f t="shared" si="32"/>
        <v>0.5</v>
      </c>
      <c r="E183" s="3">
        <f t="shared" si="33"/>
        <v>0.09090909090909091</v>
      </c>
      <c r="F183" s="2">
        <f t="shared" si="34"/>
        <v>0.6666666666666666</v>
      </c>
    </row>
    <row r="184" spans="1:6" ht="12.75">
      <c r="A184" s="10">
        <v>3.25</v>
      </c>
      <c r="B184">
        <f t="shared" si="35"/>
        <v>1</v>
      </c>
      <c r="C184">
        <v>1</v>
      </c>
      <c r="D184" s="2">
        <f t="shared" si="32"/>
        <v>1</v>
      </c>
      <c r="E184" s="3">
        <f t="shared" si="33"/>
        <v>0</v>
      </c>
      <c r="F184" s="2">
        <f t="shared" si="34"/>
        <v>2</v>
      </c>
    </row>
    <row r="185" spans="1:2" ht="12.75">
      <c r="A185" s="10">
        <v>3.4</v>
      </c>
      <c r="B185">
        <f t="shared" si="35"/>
        <v>0</v>
      </c>
    </row>
    <row r="187" spans="1:3" ht="12.75">
      <c r="A187" s="1" t="s">
        <v>16</v>
      </c>
      <c r="B187" s="4" t="s">
        <v>14</v>
      </c>
      <c r="C187">
        <v>31</v>
      </c>
    </row>
    <row r="189" spans="1:6" ht="12.75">
      <c r="A189" s="5" t="s">
        <v>3</v>
      </c>
      <c r="B189" s="6" t="s">
        <v>4</v>
      </c>
      <c r="C189" s="6" t="s">
        <v>5</v>
      </c>
      <c r="D189" s="7" t="s">
        <v>6</v>
      </c>
      <c r="E189" s="8" t="s">
        <v>7</v>
      </c>
      <c r="F189" s="9" t="s">
        <v>8</v>
      </c>
    </row>
    <row r="190" spans="1:6" ht="12.75">
      <c r="A190" s="10">
        <v>1.38</v>
      </c>
      <c r="B190">
        <f>C187</f>
        <v>31</v>
      </c>
      <c r="C190">
        <v>1</v>
      </c>
      <c r="D190" s="2">
        <f aca="true" t="shared" si="36" ref="D190:D198">(B190-B191)/B190</f>
        <v>0.03225806451612903</v>
      </c>
      <c r="E190" s="3">
        <f aca="true" t="shared" si="37" ref="E190:E198">B191/31</f>
        <v>0.967741935483871</v>
      </c>
      <c r="F190" s="2">
        <f aca="true" t="shared" si="38" ref="F190:F198">2*D190/(2-D190)</f>
        <v>0.03278688524590164</v>
      </c>
    </row>
    <row r="191" spans="1:6" ht="12.75">
      <c r="A191" s="10">
        <v>1.59</v>
      </c>
      <c r="B191">
        <f aca="true" t="shared" si="39" ref="B191:B199">B190-C190</f>
        <v>30</v>
      </c>
      <c r="C191" s="11">
        <v>3</v>
      </c>
      <c r="D191" s="2">
        <f t="shared" si="36"/>
        <v>0.1</v>
      </c>
      <c r="E191" s="3">
        <f t="shared" si="37"/>
        <v>0.8709677419354839</v>
      </c>
      <c r="F191" s="2">
        <f t="shared" si="38"/>
        <v>0.10526315789473685</v>
      </c>
    </row>
    <row r="192" spans="1:6" ht="12.75">
      <c r="A192" s="10">
        <v>1.8</v>
      </c>
      <c r="B192">
        <f t="shared" si="39"/>
        <v>27</v>
      </c>
      <c r="C192">
        <v>1</v>
      </c>
      <c r="D192" s="2">
        <f t="shared" si="36"/>
        <v>0.037037037037037035</v>
      </c>
      <c r="E192" s="3">
        <f t="shared" si="37"/>
        <v>0.8387096774193549</v>
      </c>
      <c r="F192" s="2">
        <f t="shared" si="38"/>
        <v>0.03773584905660377</v>
      </c>
    </row>
    <row r="193" spans="1:6" ht="12.75">
      <c r="A193" s="10">
        <v>2</v>
      </c>
      <c r="B193">
        <f t="shared" si="39"/>
        <v>26</v>
      </c>
      <c r="C193">
        <v>3</v>
      </c>
      <c r="D193" s="2">
        <f t="shared" si="36"/>
        <v>0.11538461538461539</v>
      </c>
      <c r="E193" s="3">
        <f t="shared" si="37"/>
        <v>0.7419354838709677</v>
      </c>
      <c r="F193" s="2">
        <f t="shared" si="38"/>
        <v>0.12244897959183675</v>
      </c>
    </row>
    <row r="194" spans="1:6" ht="12.75">
      <c r="A194" s="10">
        <v>2.21</v>
      </c>
      <c r="B194">
        <f t="shared" si="39"/>
        <v>23</v>
      </c>
      <c r="C194">
        <v>5</v>
      </c>
      <c r="D194" s="2">
        <f t="shared" si="36"/>
        <v>0.21739130434782608</v>
      </c>
      <c r="E194" s="3">
        <f t="shared" si="37"/>
        <v>0.5806451612903226</v>
      </c>
      <c r="F194" s="2">
        <f t="shared" si="38"/>
        <v>0.24390243902439024</v>
      </c>
    </row>
    <row r="195" spans="1:6" ht="12.75">
      <c r="A195" s="10">
        <v>2.42</v>
      </c>
      <c r="B195">
        <f t="shared" si="39"/>
        <v>18</v>
      </c>
      <c r="C195">
        <v>8</v>
      </c>
      <c r="D195" s="2">
        <f t="shared" si="36"/>
        <v>0.4444444444444444</v>
      </c>
      <c r="E195" s="3">
        <f t="shared" si="37"/>
        <v>0.3225806451612903</v>
      </c>
      <c r="F195" s="2">
        <f t="shared" si="38"/>
        <v>0.5714285714285714</v>
      </c>
    </row>
    <row r="196" spans="1:6" ht="12.75">
      <c r="A196" s="10">
        <v>2.63</v>
      </c>
      <c r="B196">
        <f t="shared" si="39"/>
        <v>10</v>
      </c>
      <c r="C196">
        <v>4</v>
      </c>
      <c r="D196" s="2">
        <f t="shared" si="36"/>
        <v>0.4</v>
      </c>
      <c r="E196" s="3">
        <f t="shared" si="37"/>
        <v>0.1935483870967742</v>
      </c>
      <c r="F196" s="2">
        <f t="shared" si="38"/>
        <v>0.5</v>
      </c>
    </row>
    <row r="197" spans="1:6" ht="12.75">
      <c r="A197" s="10">
        <v>2.83</v>
      </c>
      <c r="B197">
        <f t="shared" si="39"/>
        <v>6</v>
      </c>
      <c r="C197">
        <v>5</v>
      </c>
      <c r="D197" s="2">
        <f t="shared" si="36"/>
        <v>0.8333333333333334</v>
      </c>
      <c r="E197" s="3">
        <f t="shared" si="37"/>
        <v>0.03225806451612903</v>
      </c>
      <c r="F197" s="2">
        <f t="shared" si="38"/>
        <v>1.4285714285714288</v>
      </c>
    </row>
    <row r="198" spans="1:6" ht="12.75">
      <c r="A198" s="10">
        <v>3.04</v>
      </c>
      <c r="B198">
        <f t="shared" si="39"/>
        <v>1</v>
      </c>
      <c r="C198">
        <v>1</v>
      </c>
      <c r="D198" s="2">
        <f t="shared" si="36"/>
        <v>1</v>
      </c>
      <c r="E198" s="3">
        <f t="shared" si="37"/>
        <v>0</v>
      </c>
      <c r="F198" s="2">
        <f t="shared" si="38"/>
        <v>2</v>
      </c>
    </row>
    <row r="199" spans="1:2" ht="12.75">
      <c r="A199" s="10">
        <v>3.25</v>
      </c>
      <c r="B199">
        <f t="shared" si="39"/>
        <v>0</v>
      </c>
    </row>
    <row r="201" spans="2:3" ht="12.75">
      <c r="B201" s="4" t="s">
        <v>15</v>
      </c>
      <c r="C201">
        <v>35</v>
      </c>
    </row>
    <row r="203" spans="1:6" ht="12.75">
      <c r="A203" s="5" t="s">
        <v>3</v>
      </c>
      <c r="B203" s="6" t="s">
        <v>4</v>
      </c>
      <c r="C203" s="6" t="s">
        <v>5</v>
      </c>
      <c r="D203" s="7" t="s">
        <v>6</v>
      </c>
      <c r="E203" s="8" t="s">
        <v>7</v>
      </c>
      <c r="F203" s="9" t="s">
        <v>8</v>
      </c>
    </row>
    <row r="204" spans="1:6" ht="12.75">
      <c r="A204" s="10">
        <v>0.97</v>
      </c>
      <c r="B204">
        <f>C201</f>
        <v>35</v>
      </c>
      <c r="D204" s="2">
        <f aca="true" t="shared" si="40" ref="D204:D217">(B204-B205)/B204</f>
        <v>0</v>
      </c>
      <c r="E204" s="3">
        <f aca="true" t="shared" si="41" ref="E204:E217">B205/35</f>
        <v>1</v>
      </c>
      <c r="F204" s="2">
        <f aca="true" t="shared" si="42" ref="F204:F217">2*D204/(2-D204)</f>
        <v>0</v>
      </c>
    </row>
    <row r="205" spans="1:6" ht="12.75">
      <c r="A205" s="10">
        <v>1.18</v>
      </c>
      <c r="B205">
        <f aca="true" t="shared" si="43" ref="B205:B218">B204-C204</f>
        <v>35</v>
      </c>
      <c r="C205" s="11">
        <v>1</v>
      </c>
      <c r="D205" s="2">
        <f t="shared" si="40"/>
        <v>0.02857142857142857</v>
      </c>
      <c r="E205" s="3">
        <f t="shared" si="41"/>
        <v>0.9714285714285714</v>
      </c>
      <c r="F205" s="2">
        <f t="shared" si="42"/>
        <v>0.02898550724637681</v>
      </c>
    </row>
    <row r="206" spans="1:6" ht="12.75">
      <c r="A206" s="10">
        <v>1.38</v>
      </c>
      <c r="B206">
        <f t="shared" si="43"/>
        <v>34</v>
      </c>
      <c r="D206" s="2">
        <f t="shared" si="40"/>
        <v>0</v>
      </c>
      <c r="E206" s="3">
        <f t="shared" si="41"/>
        <v>0.9714285714285714</v>
      </c>
      <c r="F206" s="2">
        <f t="shared" si="42"/>
        <v>0</v>
      </c>
    </row>
    <row r="207" spans="1:6" ht="12.75">
      <c r="A207" s="10">
        <v>1.59</v>
      </c>
      <c r="B207">
        <f t="shared" si="43"/>
        <v>34</v>
      </c>
      <c r="D207" s="2">
        <f t="shared" si="40"/>
        <v>0</v>
      </c>
      <c r="E207" s="3">
        <f t="shared" si="41"/>
        <v>0.9714285714285714</v>
      </c>
      <c r="F207" s="2">
        <f t="shared" si="42"/>
        <v>0</v>
      </c>
    </row>
    <row r="208" spans="1:6" ht="12.75">
      <c r="A208" s="10">
        <v>1.8</v>
      </c>
      <c r="B208">
        <f t="shared" si="43"/>
        <v>34</v>
      </c>
      <c r="C208">
        <v>1</v>
      </c>
      <c r="D208" s="2">
        <f t="shared" si="40"/>
        <v>0.029411764705882353</v>
      </c>
      <c r="E208" s="3">
        <f t="shared" si="41"/>
        <v>0.9428571428571428</v>
      </c>
      <c r="F208" s="2">
        <f t="shared" si="42"/>
        <v>0.029850746268656716</v>
      </c>
    </row>
    <row r="209" spans="1:6" ht="12.75">
      <c r="A209" s="10">
        <v>2</v>
      </c>
      <c r="B209">
        <f t="shared" si="43"/>
        <v>33</v>
      </c>
      <c r="D209" s="2">
        <f t="shared" si="40"/>
        <v>0</v>
      </c>
      <c r="E209" s="3">
        <f t="shared" si="41"/>
        <v>0.9428571428571428</v>
      </c>
      <c r="F209" s="2">
        <f t="shared" si="42"/>
        <v>0</v>
      </c>
    </row>
    <row r="210" spans="1:6" ht="12.75">
      <c r="A210" s="10">
        <v>2.21</v>
      </c>
      <c r="B210">
        <f t="shared" si="43"/>
        <v>33</v>
      </c>
      <c r="D210" s="2">
        <f t="shared" si="40"/>
        <v>0</v>
      </c>
      <c r="E210" s="3">
        <f t="shared" si="41"/>
        <v>0.9428571428571428</v>
      </c>
      <c r="F210" s="2">
        <f t="shared" si="42"/>
        <v>0</v>
      </c>
    </row>
    <row r="211" spans="1:6" ht="12.75">
      <c r="A211" s="10">
        <v>2.42</v>
      </c>
      <c r="B211">
        <f t="shared" si="43"/>
        <v>33</v>
      </c>
      <c r="C211">
        <v>2</v>
      </c>
      <c r="D211" s="2">
        <f t="shared" si="40"/>
        <v>0.06060606060606061</v>
      </c>
      <c r="E211" s="3">
        <f t="shared" si="41"/>
        <v>0.8857142857142857</v>
      </c>
      <c r="F211" s="2">
        <f t="shared" si="42"/>
        <v>0.0625</v>
      </c>
    </row>
    <row r="212" spans="1:6" ht="12.75">
      <c r="A212" s="10">
        <v>2.63</v>
      </c>
      <c r="B212">
        <f t="shared" si="43"/>
        <v>31</v>
      </c>
      <c r="C212">
        <v>5</v>
      </c>
      <c r="D212" s="2">
        <f t="shared" si="40"/>
        <v>0.16129032258064516</v>
      </c>
      <c r="E212" s="3">
        <f t="shared" si="41"/>
        <v>0.7428571428571429</v>
      </c>
      <c r="F212" s="2">
        <f t="shared" si="42"/>
        <v>0.17543859649122806</v>
      </c>
    </row>
    <row r="213" spans="1:6" ht="12.75">
      <c r="A213" s="10">
        <v>2.83</v>
      </c>
      <c r="B213">
        <f t="shared" si="43"/>
        <v>26</v>
      </c>
      <c r="C213">
        <v>10</v>
      </c>
      <c r="D213" s="2">
        <f t="shared" si="40"/>
        <v>0.38461538461538464</v>
      </c>
      <c r="E213" s="3">
        <f t="shared" si="41"/>
        <v>0.45714285714285713</v>
      </c>
      <c r="F213" s="2">
        <f t="shared" si="42"/>
        <v>0.4761904761904762</v>
      </c>
    </row>
    <row r="214" spans="1:6" ht="12.75">
      <c r="A214" s="10">
        <v>3.04</v>
      </c>
      <c r="B214">
        <f t="shared" si="43"/>
        <v>16</v>
      </c>
      <c r="C214">
        <v>6</v>
      </c>
      <c r="D214" s="2">
        <f t="shared" si="40"/>
        <v>0.375</v>
      </c>
      <c r="E214" s="3">
        <f t="shared" si="41"/>
        <v>0.2857142857142857</v>
      </c>
      <c r="F214" s="2">
        <f t="shared" si="42"/>
        <v>0.46153846153846156</v>
      </c>
    </row>
    <row r="215" spans="1:6" ht="12.75">
      <c r="A215" s="10">
        <v>3.25</v>
      </c>
      <c r="B215">
        <f t="shared" si="43"/>
        <v>10</v>
      </c>
      <c r="C215">
        <v>7</v>
      </c>
      <c r="D215" s="2">
        <f t="shared" si="40"/>
        <v>0.7</v>
      </c>
      <c r="E215" s="3">
        <f t="shared" si="41"/>
        <v>0.08571428571428572</v>
      </c>
      <c r="F215" s="2">
        <f t="shared" si="42"/>
        <v>1.0769230769230769</v>
      </c>
    </row>
    <row r="216" spans="1:6" ht="12.75">
      <c r="A216" s="10">
        <v>3.45</v>
      </c>
      <c r="B216">
        <f t="shared" si="43"/>
        <v>3</v>
      </c>
      <c r="C216">
        <v>2</v>
      </c>
      <c r="D216" s="2">
        <f t="shared" si="40"/>
        <v>0.6666666666666666</v>
      </c>
      <c r="E216" s="3">
        <f t="shared" si="41"/>
        <v>0.02857142857142857</v>
      </c>
      <c r="F216" s="2">
        <f t="shared" si="42"/>
        <v>0.9999999999999998</v>
      </c>
    </row>
    <row r="217" spans="1:6" ht="12.75">
      <c r="A217" s="10">
        <v>3.66</v>
      </c>
      <c r="B217">
        <f t="shared" si="43"/>
        <v>1</v>
      </c>
      <c r="C217">
        <v>1</v>
      </c>
      <c r="D217" s="2">
        <f t="shared" si="40"/>
        <v>1</v>
      </c>
      <c r="E217" s="3">
        <f t="shared" si="41"/>
        <v>0</v>
      </c>
      <c r="F217" s="2">
        <f t="shared" si="42"/>
        <v>2</v>
      </c>
    </row>
    <row r="218" spans="1:2" ht="12.75">
      <c r="A218" s="10">
        <v>3.87</v>
      </c>
      <c r="B218">
        <f t="shared" si="43"/>
        <v>0</v>
      </c>
    </row>
    <row r="220" spans="1:3" ht="12.75">
      <c r="A220" s="1" t="s">
        <v>17</v>
      </c>
      <c r="B220" s="4" t="s">
        <v>14</v>
      </c>
      <c r="C220">
        <v>17</v>
      </c>
    </row>
    <row r="222" spans="1:6" ht="12.75">
      <c r="A222" s="5" t="s">
        <v>3</v>
      </c>
      <c r="B222" s="6" t="s">
        <v>4</v>
      </c>
      <c r="C222" s="6" t="s">
        <v>5</v>
      </c>
      <c r="D222" s="7" t="s">
        <v>6</v>
      </c>
      <c r="E222" s="8" t="s">
        <v>7</v>
      </c>
      <c r="F222" s="9" t="s">
        <v>8</v>
      </c>
    </row>
    <row r="223" spans="1:6" ht="12.75">
      <c r="A223" s="10">
        <v>0.32</v>
      </c>
      <c r="B223">
        <f>C220</f>
        <v>17</v>
      </c>
      <c r="D223" s="2">
        <f aca="true" t="shared" si="44" ref="D223:D234">(B223-B224)/B223</f>
        <v>0</v>
      </c>
      <c r="E223" s="3">
        <f aca="true" t="shared" si="45" ref="E223:E233">B224/17</f>
        <v>1</v>
      </c>
      <c r="F223" s="2">
        <f aca="true" t="shared" si="46" ref="F223:F234">2*D223/(2-D223)</f>
        <v>0</v>
      </c>
    </row>
    <row r="224" spans="1:6" ht="12.75">
      <c r="A224" s="10">
        <v>0.48</v>
      </c>
      <c r="B224">
        <f aca="true" t="shared" si="47" ref="B224:B235">B223-C223</f>
        <v>17</v>
      </c>
      <c r="C224" s="11">
        <v>2</v>
      </c>
      <c r="D224" s="2">
        <f t="shared" si="44"/>
        <v>0.11764705882352941</v>
      </c>
      <c r="E224" s="3">
        <f t="shared" si="45"/>
        <v>0.8823529411764706</v>
      </c>
      <c r="F224" s="2">
        <f t="shared" si="46"/>
        <v>0.125</v>
      </c>
    </row>
    <row r="225" spans="1:6" ht="12.75">
      <c r="A225" s="10">
        <v>0.64</v>
      </c>
      <c r="B225">
        <f t="shared" si="47"/>
        <v>15</v>
      </c>
      <c r="D225" s="2">
        <f t="shared" si="44"/>
        <v>0</v>
      </c>
      <c r="E225" s="3">
        <f t="shared" si="45"/>
        <v>0.8823529411764706</v>
      </c>
      <c r="F225" s="2">
        <f t="shared" si="46"/>
        <v>0</v>
      </c>
    </row>
    <row r="226" spans="1:6" ht="12.75">
      <c r="A226" s="10">
        <v>0.8</v>
      </c>
      <c r="B226">
        <f t="shared" si="47"/>
        <v>15</v>
      </c>
      <c r="D226" s="2">
        <f t="shared" si="44"/>
        <v>0</v>
      </c>
      <c r="E226" s="3">
        <f t="shared" si="45"/>
        <v>0.8823529411764706</v>
      </c>
      <c r="F226" s="2">
        <f t="shared" si="46"/>
        <v>0</v>
      </c>
    </row>
    <row r="227" spans="1:6" ht="12.75">
      <c r="A227" s="10">
        <v>0.96</v>
      </c>
      <c r="B227">
        <f t="shared" si="47"/>
        <v>15</v>
      </c>
      <c r="C227">
        <v>4</v>
      </c>
      <c r="D227" s="2">
        <f t="shared" si="44"/>
        <v>0.26666666666666666</v>
      </c>
      <c r="E227" s="3">
        <f t="shared" si="45"/>
        <v>0.6470588235294118</v>
      </c>
      <c r="F227" s="2">
        <f t="shared" si="46"/>
        <v>0.30769230769230765</v>
      </c>
    </row>
    <row r="228" spans="1:6" ht="12.75">
      <c r="A228" s="10">
        <v>1.12</v>
      </c>
      <c r="B228">
        <f t="shared" si="47"/>
        <v>11</v>
      </c>
      <c r="C228">
        <v>1</v>
      </c>
      <c r="D228" s="2">
        <f t="shared" si="44"/>
        <v>0.09090909090909091</v>
      </c>
      <c r="E228" s="3">
        <f t="shared" si="45"/>
        <v>0.5882352941176471</v>
      </c>
      <c r="F228" s="2">
        <f t="shared" si="46"/>
        <v>0.09523809523809523</v>
      </c>
    </row>
    <row r="229" spans="1:6" ht="12.75">
      <c r="A229" s="10">
        <v>1.28</v>
      </c>
      <c r="B229">
        <f t="shared" si="47"/>
        <v>10</v>
      </c>
      <c r="D229" s="2">
        <f t="shared" si="44"/>
        <v>0</v>
      </c>
      <c r="E229" s="3">
        <f t="shared" si="45"/>
        <v>0.5882352941176471</v>
      </c>
      <c r="F229" s="2">
        <f t="shared" si="46"/>
        <v>0</v>
      </c>
    </row>
    <row r="230" spans="1:6" ht="12.75">
      <c r="A230" s="10">
        <v>1.44</v>
      </c>
      <c r="B230">
        <f t="shared" si="47"/>
        <v>10</v>
      </c>
      <c r="D230" s="2">
        <f t="shared" si="44"/>
        <v>0</v>
      </c>
      <c r="E230" s="3">
        <f t="shared" si="45"/>
        <v>0.5882352941176471</v>
      </c>
      <c r="F230" s="2">
        <f t="shared" si="46"/>
        <v>0</v>
      </c>
    </row>
    <row r="231" spans="1:6" ht="12.75">
      <c r="A231" s="10">
        <v>1.6</v>
      </c>
      <c r="B231">
        <f t="shared" si="47"/>
        <v>10</v>
      </c>
      <c r="C231">
        <v>1</v>
      </c>
      <c r="D231" s="2">
        <f t="shared" si="44"/>
        <v>0.1</v>
      </c>
      <c r="E231" s="3">
        <f t="shared" si="45"/>
        <v>0.5294117647058824</v>
      </c>
      <c r="F231" s="2">
        <f t="shared" si="46"/>
        <v>0.10526315789473685</v>
      </c>
    </row>
    <row r="232" spans="1:6" ht="12.75">
      <c r="A232" s="10">
        <v>1.76</v>
      </c>
      <c r="B232">
        <f t="shared" si="47"/>
        <v>9</v>
      </c>
      <c r="C232">
        <v>4</v>
      </c>
      <c r="D232" s="2">
        <f t="shared" si="44"/>
        <v>0.4444444444444444</v>
      </c>
      <c r="E232" s="3">
        <f t="shared" si="45"/>
        <v>0.29411764705882354</v>
      </c>
      <c r="F232" s="2">
        <f t="shared" si="46"/>
        <v>0.5714285714285714</v>
      </c>
    </row>
    <row r="233" spans="1:6" ht="12.75">
      <c r="A233" s="10">
        <v>1.92</v>
      </c>
      <c r="B233">
        <f t="shared" si="47"/>
        <v>5</v>
      </c>
      <c r="C233">
        <v>2</v>
      </c>
      <c r="D233" s="2">
        <f t="shared" si="44"/>
        <v>0.4</v>
      </c>
      <c r="E233" s="3">
        <f t="shared" si="45"/>
        <v>0.17647058823529413</v>
      </c>
      <c r="F233" s="2">
        <f t="shared" si="46"/>
        <v>0.5</v>
      </c>
    </row>
    <row r="234" spans="1:6" ht="12.75">
      <c r="A234" s="10">
        <v>2.08</v>
      </c>
      <c r="B234">
        <f t="shared" si="47"/>
        <v>3</v>
      </c>
      <c r="C234">
        <v>3</v>
      </c>
      <c r="D234" s="2">
        <f t="shared" si="44"/>
        <v>1</v>
      </c>
      <c r="E234" s="3">
        <f>B235/35</f>
        <v>0</v>
      </c>
      <c r="F234" s="2">
        <f t="shared" si="46"/>
        <v>2</v>
      </c>
    </row>
    <row r="235" spans="1:2" ht="12.75">
      <c r="A235" s="10">
        <v>2.24</v>
      </c>
      <c r="B235">
        <f t="shared" si="47"/>
        <v>0</v>
      </c>
    </row>
    <row r="237" spans="2:3" ht="12.75">
      <c r="B237" s="4" t="s">
        <v>15</v>
      </c>
      <c r="C237">
        <v>20</v>
      </c>
    </row>
    <row r="239" spans="1:6" ht="12.75">
      <c r="A239" s="5" t="s">
        <v>3</v>
      </c>
      <c r="B239" s="6" t="s">
        <v>4</v>
      </c>
      <c r="C239" s="6" t="s">
        <v>5</v>
      </c>
      <c r="D239" s="7" t="s">
        <v>6</v>
      </c>
      <c r="E239" s="8" t="s">
        <v>7</v>
      </c>
      <c r="F239" s="9" t="s">
        <v>8</v>
      </c>
    </row>
    <row r="240" spans="1:6" ht="12.75">
      <c r="A240" s="10">
        <v>0.32</v>
      </c>
      <c r="B240">
        <f>C237</f>
        <v>20</v>
      </c>
      <c r="C240">
        <v>1</v>
      </c>
      <c r="D240" s="2">
        <f aca="true" t="shared" si="48" ref="D240:D254">(B240-B241)/B240</f>
        <v>0.05</v>
      </c>
      <c r="E240" s="3">
        <f aca="true" t="shared" si="49" ref="E240:E254">B241/20</f>
        <v>0.95</v>
      </c>
      <c r="F240" s="2">
        <f aca="true" t="shared" si="50" ref="F240:F254">2*D240/(2-D240)</f>
        <v>0.05128205128205129</v>
      </c>
    </row>
    <row r="241" spans="1:6" ht="12.75">
      <c r="A241" s="10">
        <v>0.48</v>
      </c>
      <c r="B241">
        <f aca="true" t="shared" si="51" ref="B241:B255">B240-C240</f>
        <v>19</v>
      </c>
      <c r="C241" s="11"/>
      <c r="D241" s="2">
        <f t="shared" si="48"/>
        <v>0</v>
      </c>
      <c r="E241" s="3">
        <f t="shared" si="49"/>
        <v>0.95</v>
      </c>
      <c r="F241" s="2">
        <f t="shared" si="50"/>
        <v>0</v>
      </c>
    </row>
    <row r="242" spans="1:6" ht="12.75">
      <c r="A242" s="10">
        <v>0.64</v>
      </c>
      <c r="B242">
        <f t="shared" si="51"/>
        <v>19</v>
      </c>
      <c r="D242" s="2">
        <f t="shared" si="48"/>
        <v>0</v>
      </c>
      <c r="E242" s="3">
        <f t="shared" si="49"/>
        <v>0.95</v>
      </c>
      <c r="F242" s="2">
        <f t="shared" si="50"/>
        <v>0</v>
      </c>
    </row>
    <row r="243" spans="1:6" ht="12.75">
      <c r="A243" s="10">
        <v>0.8</v>
      </c>
      <c r="B243">
        <f t="shared" si="51"/>
        <v>19</v>
      </c>
      <c r="C243">
        <v>1</v>
      </c>
      <c r="D243" s="2">
        <f t="shared" si="48"/>
        <v>0.05263157894736842</v>
      </c>
      <c r="E243" s="3">
        <f t="shared" si="49"/>
        <v>0.9</v>
      </c>
      <c r="F243" s="2">
        <f t="shared" si="50"/>
        <v>0.05405405405405405</v>
      </c>
    </row>
    <row r="244" spans="1:6" ht="12.75">
      <c r="A244" s="10">
        <v>0.96</v>
      </c>
      <c r="B244">
        <f t="shared" si="51"/>
        <v>18</v>
      </c>
      <c r="D244" s="2">
        <f t="shared" si="48"/>
        <v>0</v>
      </c>
      <c r="E244" s="3">
        <f t="shared" si="49"/>
        <v>0.9</v>
      </c>
      <c r="F244" s="2">
        <f t="shared" si="50"/>
        <v>0</v>
      </c>
    </row>
    <row r="245" spans="1:6" ht="12.75">
      <c r="A245" s="10">
        <v>1.12</v>
      </c>
      <c r="B245">
        <f t="shared" si="51"/>
        <v>18</v>
      </c>
      <c r="D245" s="2">
        <f t="shared" si="48"/>
        <v>0</v>
      </c>
      <c r="E245" s="3">
        <f t="shared" si="49"/>
        <v>0.9</v>
      </c>
      <c r="F245" s="2">
        <f t="shared" si="50"/>
        <v>0</v>
      </c>
    </row>
    <row r="246" spans="1:6" ht="12.75">
      <c r="A246" s="10">
        <v>1.28</v>
      </c>
      <c r="B246">
        <f t="shared" si="51"/>
        <v>18</v>
      </c>
      <c r="D246" s="2">
        <f t="shared" si="48"/>
        <v>0</v>
      </c>
      <c r="E246" s="3">
        <f t="shared" si="49"/>
        <v>0.9</v>
      </c>
      <c r="F246" s="2">
        <f t="shared" si="50"/>
        <v>0</v>
      </c>
    </row>
    <row r="247" spans="1:6" ht="12.75">
      <c r="A247" s="10">
        <v>1.44</v>
      </c>
      <c r="B247">
        <f t="shared" si="51"/>
        <v>18</v>
      </c>
      <c r="D247" s="2">
        <f t="shared" si="48"/>
        <v>0</v>
      </c>
      <c r="E247" s="3">
        <f t="shared" si="49"/>
        <v>0.9</v>
      </c>
      <c r="F247" s="2">
        <f t="shared" si="50"/>
        <v>0</v>
      </c>
    </row>
    <row r="248" spans="1:6" ht="12.75">
      <c r="A248" s="10">
        <v>1.6</v>
      </c>
      <c r="B248">
        <f t="shared" si="51"/>
        <v>18</v>
      </c>
      <c r="C248">
        <v>3</v>
      </c>
      <c r="D248" s="2">
        <f t="shared" si="48"/>
        <v>0.16666666666666666</v>
      </c>
      <c r="E248" s="3">
        <f t="shared" si="49"/>
        <v>0.75</v>
      </c>
      <c r="F248" s="2">
        <f t="shared" si="50"/>
        <v>0.18181818181818182</v>
      </c>
    </row>
    <row r="249" spans="1:6" ht="12.75">
      <c r="A249" s="10">
        <v>1.76</v>
      </c>
      <c r="B249">
        <f t="shared" si="51"/>
        <v>15</v>
      </c>
      <c r="C249">
        <v>1</v>
      </c>
      <c r="D249" s="2">
        <f t="shared" si="48"/>
        <v>0.06666666666666667</v>
      </c>
      <c r="E249" s="3">
        <f t="shared" si="49"/>
        <v>0.7</v>
      </c>
      <c r="F249" s="2">
        <f t="shared" si="50"/>
        <v>0.06896551724137931</v>
      </c>
    </row>
    <row r="250" spans="1:6" ht="12.75">
      <c r="A250" s="10">
        <v>1.92</v>
      </c>
      <c r="B250">
        <f t="shared" si="51"/>
        <v>14</v>
      </c>
      <c r="C250">
        <v>1</v>
      </c>
      <c r="D250" s="2">
        <f t="shared" si="48"/>
        <v>0.07142857142857142</v>
      </c>
      <c r="E250" s="3">
        <f t="shared" si="49"/>
        <v>0.65</v>
      </c>
      <c r="F250" s="2">
        <f t="shared" si="50"/>
        <v>0.07407407407407407</v>
      </c>
    </row>
    <row r="251" spans="1:6" ht="12.75">
      <c r="A251" s="10">
        <v>2.08</v>
      </c>
      <c r="B251">
        <f t="shared" si="51"/>
        <v>13</v>
      </c>
      <c r="C251">
        <v>6</v>
      </c>
      <c r="D251" s="2">
        <f t="shared" si="48"/>
        <v>0.46153846153846156</v>
      </c>
      <c r="E251" s="3">
        <f t="shared" si="49"/>
        <v>0.35</v>
      </c>
      <c r="F251" s="2">
        <f t="shared" si="50"/>
        <v>0.6000000000000001</v>
      </c>
    </row>
    <row r="252" spans="1:6" ht="12.75">
      <c r="A252" s="10">
        <v>2.24</v>
      </c>
      <c r="B252">
        <f t="shared" si="51"/>
        <v>7</v>
      </c>
      <c r="C252">
        <v>2</v>
      </c>
      <c r="D252" s="2">
        <f t="shared" si="48"/>
        <v>0.2857142857142857</v>
      </c>
      <c r="E252" s="3">
        <f t="shared" si="49"/>
        <v>0.25</v>
      </c>
      <c r="F252" s="2">
        <f t="shared" si="50"/>
        <v>0.3333333333333333</v>
      </c>
    </row>
    <row r="253" spans="1:6" ht="12.75">
      <c r="A253" s="10">
        <v>2.4</v>
      </c>
      <c r="B253">
        <f t="shared" si="51"/>
        <v>5</v>
      </c>
      <c r="C253">
        <v>4</v>
      </c>
      <c r="D253" s="2">
        <f t="shared" si="48"/>
        <v>0.8</v>
      </c>
      <c r="E253" s="3">
        <f t="shared" si="49"/>
        <v>0.05</v>
      </c>
      <c r="F253" s="2">
        <f t="shared" si="50"/>
        <v>1.3333333333333335</v>
      </c>
    </row>
    <row r="254" spans="1:6" ht="12.75">
      <c r="A254" s="10">
        <v>2.56</v>
      </c>
      <c r="B254">
        <f t="shared" si="51"/>
        <v>1</v>
      </c>
      <c r="C254">
        <v>1</v>
      </c>
      <c r="D254" s="2">
        <f t="shared" si="48"/>
        <v>1</v>
      </c>
      <c r="E254" s="3">
        <f t="shared" si="49"/>
        <v>0</v>
      </c>
      <c r="F254" s="2">
        <f t="shared" si="50"/>
        <v>2</v>
      </c>
    </row>
    <row r="255" spans="1:2" ht="12.75">
      <c r="A255" s="10">
        <v>2.72</v>
      </c>
      <c r="B255">
        <f t="shared" si="51"/>
        <v>0</v>
      </c>
    </row>
    <row r="257" spans="1:3" ht="12.75">
      <c r="A257" s="1" t="s">
        <v>18</v>
      </c>
      <c r="B257" s="4" t="s">
        <v>14</v>
      </c>
      <c r="C257">
        <v>67</v>
      </c>
    </row>
    <row r="259" spans="1:6" ht="12.75">
      <c r="A259" s="5" t="s">
        <v>3</v>
      </c>
      <c r="B259" s="6" t="s">
        <v>4</v>
      </c>
      <c r="C259" s="6" t="s">
        <v>5</v>
      </c>
      <c r="D259" s="7" t="s">
        <v>6</v>
      </c>
      <c r="E259" s="8" t="s">
        <v>7</v>
      </c>
      <c r="F259" s="9" t="s">
        <v>8</v>
      </c>
    </row>
    <row r="260" spans="1:6" ht="12.75">
      <c r="A260" s="10">
        <v>0.51</v>
      </c>
      <c r="B260">
        <f>C257</f>
        <v>67</v>
      </c>
      <c r="C260">
        <v>1</v>
      </c>
      <c r="D260" s="2">
        <f aca="true" t="shared" si="52" ref="D260:D269">(B260-B261)/B260</f>
        <v>0.014925373134328358</v>
      </c>
      <c r="E260" s="3">
        <f aca="true" t="shared" si="53" ref="E260:E269">B261/67</f>
        <v>0.9850746268656716</v>
      </c>
      <c r="F260" s="2">
        <f aca="true" t="shared" si="54" ref="F260:F269">2*D260/(2-D260)</f>
        <v>0.015037593984962407</v>
      </c>
    </row>
    <row r="261" spans="1:6" ht="12.75">
      <c r="A261" s="10">
        <v>0.75</v>
      </c>
      <c r="B261">
        <f aca="true" t="shared" si="55" ref="B261:B270">B260-C260</f>
        <v>66</v>
      </c>
      <c r="C261" s="11">
        <v>5</v>
      </c>
      <c r="D261" s="2">
        <f t="shared" si="52"/>
        <v>0.07575757575757576</v>
      </c>
      <c r="E261" s="3">
        <f t="shared" si="53"/>
        <v>0.9104477611940298</v>
      </c>
      <c r="F261" s="2">
        <f t="shared" si="54"/>
        <v>0.07874015748031496</v>
      </c>
    </row>
    <row r="262" spans="1:6" ht="12.75">
      <c r="A262" s="10">
        <v>0.99</v>
      </c>
      <c r="B262">
        <f t="shared" si="55"/>
        <v>61</v>
      </c>
      <c r="C262">
        <v>2</v>
      </c>
      <c r="D262" s="2">
        <f t="shared" si="52"/>
        <v>0.03278688524590164</v>
      </c>
      <c r="E262" s="3">
        <f t="shared" si="53"/>
        <v>0.8805970149253731</v>
      </c>
      <c r="F262" s="2">
        <f t="shared" si="54"/>
        <v>0.03333333333333333</v>
      </c>
    </row>
    <row r="263" spans="1:6" ht="12.75">
      <c r="A263" s="10">
        <v>1.23</v>
      </c>
      <c r="B263">
        <f t="shared" si="55"/>
        <v>59</v>
      </c>
      <c r="C263">
        <v>4</v>
      </c>
      <c r="D263" s="2">
        <f t="shared" si="52"/>
        <v>0.06779661016949153</v>
      </c>
      <c r="E263" s="3">
        <f t="shared" si="53"/>
        <v>0.8208955223880597</v>
      </c>
      <c r="F263" s="2">
        <f t="shared" si="54"/>
        <v>0.07017543859649122</v>
      </c>
    </row>
    <row r="264" spans="1:6" ht="12.75">
      <c r="A264" s="10">
        <v>1.46</v>
      </c>
      <c r="B264">
        <f t="shared" si="55"/>
        <v>55</v>
      </c>
      <c r="C264">
        <v>2</v>
      </c>
      <c r="D264" s="2">
        <f t="shared" si="52"/>
        <v>0.03636363636363636</v>
      </c>
      <c r="E264" s="3">
        <f t="shared" si="53"/>
        <v>0.7910447761194029</v>
      </c>
      <c r="F264" s="2">
        <f t="shared" si="54"/>
        <v>0.037037037037037035</v>
      </c>
    </row>
    <row r="265" spans="1:6" ht="12.75">
      <c r="A265" s="10">
        <v>1.72</v>
      </c>
      <c r="B265">
        <f t="shared" si="55"/>
        <v>53</v>
      </c>
      <c r="C265">
        <v>11</v>
      </c>
      <c r="D265" s="2">
        <f t="shared" si="52"/>
        <v>0.20754716981132076</v>
      </c>
      <c r="E265" s="3">
        <f t="shared" si="53"/>
        <v>0.6268656716417911</v>
      </c>
      <c r="F265" s="2">
        <f t="shared" si="54"/>
        <v>0.23157894736842105</v>
      </c>
    </row>
    <row r="266" spans="1:6" ht="12.75">
      <c r="A266" s="10">
        <v>1.97</v>
      </c>
      <c r="B266">
        <f t="shared" si="55"/>
        <v>42</v>
      </c>
      <c r="C266">
        <v>5</v>
      </c>
      <c r="D266" s="2">
        <f t="shared" si="52"/>
        <v>0.11904761904761904</v>
      </c>
      <c r="E266" s="3">
        <f t="shared" si="53"/>
        <v>0.5522388059701493</v>
      </c>
      <c r="F266" s="2">
        <f t="shared" si="54"/>
        <v>0.12658227848101264</v>
      </c>
    </row>
    <row r="267" spans="1:6" ht="12.75">
      <c r="A267" s="10">
        <v>2.2</v>
      </c>
      <c r="B267">
        <f t="shared" si="55"/>
        <v>37</v>
      </c>
      <c r="C267">
        <v>9</v>
      </c>
      <c r="D267" s="2">
        <f t="shared" si="52"/>
        <v>0.24324324324324326</v>
      </c>
      <c r="E267" s="3">
        <f t="shared" si="53"/>
        <v>0.417910447761194</v>
      </c>
      <c r="F267" s="2">
        <f t="shared" si="54"/>
        <v>0.27692307692307694</v>
      </c>
    </row>
    <row r="268" spans="1:6" ht="12.75">
      <c r="A268" s="10">
        <v>2.44</v>
      </c>
      <c r="B268">
        <f t="shared" si="55"/>
        <v>28</v>
      </c>
      <c r="C268">
        <v>19</v>
      </c>
      <c r="D268" s="2">
        <f t="shared" si="52"/>
        <v>0.6785714285714286</v>
      </c>
      <c r="E268" s="3">
        <f t="shared" si="53"/>
        <v>0.13432835820895522</v>
      </c>
      <c r="F268" s="2">
        <f t="shared" si="54"/>
        <v>1.0270270270270272</v>
      </c>
    </row>
    <row r="269" spans="1:6" ht="12.75">
      <c r="A269" s="10">
        <v>2.69</v>
      </c>
      <c r="B269">
        <f t="shared" si="55"/>
        <v>9</v>
      </c>
      <c r="C269">
        <v>9</v>
      </c>
      <c r="D269" s="2">
        <f t="shared" si="52"/>
        <v>1</v>
      </c>
      <c r="E269" s="3">
        <f t="shared" si="53"/>
        <v>0</v>
      </c>
      <c r="F269" s="2">
        <f t="shared" si="54"/>
        <v>2</v>
      </c>
    </row>
    <row r="270" spans="1:2" ht="12.75">
      <c r="A270" s="10">
        <v>2.94</v>
      </c>
      <c r="B270">
        <f t="shared" si="55"/>
        <v>0</v>
      </c>
    </row>
    <row r="272" spans="2:3" ht="12.75">
      <c r="B272" s="4" t="s">
        <v>15</v>
      </c>
      <c r="C272">
        <v>60</v>
      </c>
    </row>
    <row r="274" spans="1:6" ht="12.75">
      <c r="A274" s="5" t="s">
        <v>3</v>
      </c>
      <c r="B274" s="6" t="s">
        <v>4</v>
      </c>
      <c r="C274" s="6" t="s">
        <v>5</v>
      </c>
      <c r="D274" s="7" t="s">
        <v>6</v>
      </c>
      <c r="E274" s="8" t="s">
        <v>7</v>
      </c>
      <c r="F274" s="9" t="s">
        <v>8</v>
      </c>
    </row>
    <row r="275" spans="1:6" ht="12.75">
      <c r="A275" s="10">
        <v>0.51</v>
      </c>
      <c r="B275">
        <f>C272</f>
        <v>60</v>
      </c>
      <c r="D275" s="2">
        <f aca="true" t="shared" si="56" ref="D275:D286">(B275-B276)/B275</f>
        <v>0</v>
      </c>
      <c r="E275" s="3">
        <f aca="true" t="shared" si="57" ref="E275:E286">B276/60</f>
        <v>1</v>
      </c>
      <c r="F275" s="2">
        <f aca="true" t="shared" si="58" ref="F275:F286">2*D275/(2-D275)</f>
        <v>0</v>
      </c>
    </row>
    <row r="276" spans="1:6" ht="12.75">
      <c r="A276" s="10">
        <v>0.75</v>
      </c>
      <c r="B276">
        <f aca="true" t="shared" si="59" ref="B276:B287">B275-C275</f>
        <v>60</v>
      </c>
      <c r="C276" s="11">
        <v>1</v>
      </c>
      <c r="D276" s="2">
        <f t="shared" si="56"/>
        <v>0.016666666666666666</v>
      </c>
      <c r="E276" s="3">
        <f t="shared" si="57"/>
        <v>0.9833333333333333</v>
      </c>
      <c r="F276" s="2">
        <f t="shared" si="58"/>
        <v>0.01680672268907563</v>
      </c>
    </row>
    <row r="277" spans="1:6" ht="12.75">
      <c r="A277" s="10">
        <v>0.99</v>
      </c>
      <c r="B277">
        <f t="shared" si="59"/>
        <v>59</v>
      </c>
      <c r="C277">
        <v>1</v>
      </c>
      <c r="D277" s="2">
        <f t="shared" si="56"/>
        <v>0.01694915254237288</v>
      </c>
      <c r="E277" s="3">
        <f t="shared" si="57"/>
        <v>0.9666666666666667</v>
      </c>
      <c r="F277" s="2">
        <f t="shared" si="58"/>
        <v>0.017094017094017092</v>
      </c>
    </row>
    <row r="278" spans="1:6" ht="12.75">
      <c r="A278" s="10">
        <v>1.23</v>
      </c>
      <c r="B278">
        <f t="shared" si="59"/>
        <v>58</v>
      </c>
      <c r="D278" s="2">
        <f t="shared" si="56"/>
        <v>0</v>
      </c>
      <c r="E278" s="3">
        <f t="shared" si="57"/>
        <v>0.9666666666666667</v>
      </c>
      <c r="F278" s="2">
        <f t="shared" si="58"/>
        <v>0</v>
      </c>
    </row>
    <row r="279" spans="1:6" ht="12.75">
      <c r="A279" s="10">
        <v>1.46</v>
      </c>
      <c r="B279">
        <f t="shared" si="59"/>
        <v>58</v>
      </c>
      <c r="C279">
        <v>2</v>
      </c>
      <c r="D279" s="2">
        <f t="shared" si="56"/>
        <v>0.034482758620689655</v>
      </c>
      <c r="E279" s="3">
        <f t="shared" si="57"/>
        <v>0.9333333333333333</v>
      </c>
      <c r="F279" s="2">
        <f t="shared" si="58"/>
        <v>0.03508771929824561</v>
      </c>
    </row>
    <row r="280" spans="1:6" ht="12.75">
      <c r="A280" s="10">
        <v>1.72</v>
      </c>
      <c r="B280">
        <f t="shared" si="59"/>
        <v>56</v>
      </c>
      <c r="C280">
        <v>5</v>
      </c>
      <c r="D280" s="2">
        <f t="shared" si="56"/>
        <v>0.08928571428571429</v>
      </c>
      <c r="E280" s="3">
        <f t="shared" si="57"/>
        <v>0.85</v>
      </c>
      <c r="F280" s="2">
        <f t="shared" si="58"/>
        <v>0.09345794392523364</v>
      </c>
    </row>
    <row r="281" spans="1:6" ht="12.75">
      <c r="A281" s="10">
        <v>1.97</v>
      </c>
      <c r="B281">
        <f t="shared" si="59"/>
        <v>51</v>
      </c>
      <c r="C281">
        <v>1</v>
      </c>
      <c r="D281" s="2">
        <f t="shared" si="56"/>
        <v>0.0196078431372549</v>
      </c>
      <c r="E281" s="3">
        <f t="shared" si="57"/>
        <v>0.8333333333333334</v>
      </c>
      <c r="F281" s="2">
        <f t="shared" si="58"/>
        <v>0.019801980198019802</v>
      </c>
    </row>
    <row r="282" spans="1:6" ht="12.75">
      <c r="A282" s="10">
        <v>2.2</v>
      </c>
      <c r="B282">
        <f t="shared" si="59"/>
        <v>50</v>
      </c>
      <c r="C282">
        <v>1</v>
      </c>
      <c r="D282" s="2">
        <f t="shared" si="56"/>
        <v>0.02</v>
      </c>
      <c r="E282" s="3">
        <f t="shared" si="57"/>
        <v>0.8166666666666667</v>
      </c>
      <c r="F282" s="2">
        <f t="shared" si="58"/>
        <v>0.020202020202020204</v>
      </c>
    </row>
    <row r="283" spans="1:6" ht="12.75">
      <c r="A283" s="10">
        <v>2.44</v>
      </c>
      <c r="B283">
        <f t="shared" si="59"/>
        <v>49</v>
      </c>
      <c r="C283">
        <v>18</v>
      </c>
      <c r="D283" s="2">
        <f t="shared" si="56"/>
        <v>0.3673469387755102</v>
      </c>
      <c r="E283" s="3">
        <f t="shared" si="57"/>
        <v>0.5166666666666667</v>
      </c>
      <c r="F283" s="2">
        <f t="shared" si="58"/>
        <v>0.45</v>
      </c>
    </row>
    <row r="284" spans="1:6" ht="12.75">
      <c r="A284" s="10">
        <v>2.69</v>
      </c>
      <c r="B284">
        <f t="shared" si="59"/>
        <v>31</v>
      </c>
      <c r="C284">
        <v>24</v>
      </c>
      <c r="D284" s="2">
        <f t="shared" si="56"/>
        <v>0.7741935483870968</v>
      </c>
      <c r="E284" s="3">
        <f t="shared" si="57"/>
        <v>0.11666666666666667</v>
      </c>
      <c r="F284" s="2">
        <f t="shared" si="58"/>
        <v>1.263157894736842</v>
      </c>
    </row>
    <row r="285" spans="1:6" ht="12.75">
      <c r="A285" s="10">
        <v>2.94</v>
      </c>
      <c r="B285">
        <f t="shared" si="59"/>
        <v>7</v>
      </c>
      <c r="C285">
        <v>4</v>
      </c>
      <c r="D285" s="2">
        <f t="shared" si="56"/>
        <v>0.5714285714285714</v>
      </c>
      <c r="E285" s="3">
        <f t="shared" si="57"/>
        <v>0.05</v>
      </c>
      <c r="F285" s="2">
        <f t="shared" si="58"/>
        <v>0.7999999999999999</v>
      </c>
    </row>
    <row r="286" spans="1:6" ht="12.75">
      <c r="A286" s="10">
        <v>3.17</v>
      </c>
      <c r="B286">
        <f t="shared" si="59"/>
        <v>3</v>
      </c>
      <c r="C286">
        <v>3</v>
      </c>
      <c r="D286" s="2">
        <f t="shared" si="56"/>
        <v>1</v>
      </c>
      <c r="E286" s="3">
        <f t="shared" si="57"/>
        <v>0</v>
      </c>
      <c r="F286" s="2">
        <f t="shared" si="58"/>
        <v>2</v>
      </c>
    </row>
    <row r="287" spans="1:2" ht="12.75">
      <c r="A287" s="10">
        <v>3.42</v>
      </c>
      <c r="B287">
        <f t="shared" si="59"/>
        <v>0</v>
      </c>
    </row>
    <row r="289" spans="1:3" ht="12.75">
      <c r="A289" s="1" t="s">
        <v>19</v>
      </c>
      <c r="B289" s="4" t="s">
        <v>14</v>
      </c>
      <c r="C289">
        <v>14</v>
      </c>
    </row>
    <row r="291" spans="1:6" ht="12.75">
      <c r="A291" s="5" t="s">
        <v>3</v>
      </c>
      <c r="B291" s="6" t="s">
        <v>4</v>
      </c>
      <c r="C291" s="6" t="s">
        <v>5</v>
      </c>
      <c r="D291" s="7" t="s">
        <v>6</v>
      </c>
      <c r="E291" s="8" t="s">
        <v>7</v>
      </c>
      <c r="F291" s="9" t="s">
        <v>8</v>
      </c>
    </row>
    <row r="292" spans="1:6" ht="12.75">
      <c r="A292" s="10">
        <v>1.42</v>
      </c>
      <c r="B292">
        <f>C289</f>
        <v>14</v>
      </c>
      <c r="C292">
        <v>1</v>
      </c>
      <c r="D292" s="2">
        <f aca="true" t="shared" si="60" ref="D292:D302">(B292-B293)/B292</f>
        <v>0.07142857142857142</v>
      </c>
      <c r="E292" s="3">
        <f aca="true" t="shared" si="61" ref="E292:E302">B293/14</f>
        <v>0.9285714285714286</v>
      </c>
      <c r="F292" s="2">
        <f aca="true" t="shared" si="62" ref="F292:F302">2*D292/(2-D292)</f>
        <v>0.07407407407407407</v>
      </c>
    </row>
    <row r="293" spans="1:6" ht="12.75">
      <c r="A293" s="10">
        <v>1.5</v>
      </c>
      <c r="B293">
        <f aca="true" t="shared" si="63" ref="B293:B303">B292-C292</f>
        <v>13</v>
      </c>
      <c r="D293" s="2">
        <f t="shared" si="60"/>
        <v>0</v>
      </c>
      <c r="E293" s="3">
        <f t="shared" si="61"/>
        <v>0.9285714285714286</v>
      </c>
      <c r="F293" s="2">
        <f t="shared" si="62"/>
        <v>0</v>
      </c>
    </row>
    <row r="294" spans="1:6" ht="12.75">
      <c r="A294" s="10">
        <v>1.58</v>
      </c>
      <c r="B294">
        <f t="shared" si="63"/>
        <v>13</v>
      </c>
      <c r="D294" s="2">
        <f t="shared" si="60"/>
        <v>0</v>
      </c>
      <c r="E294" s="3">
        <f t="shared" si="61"/>
        <v>0.9285714285714286</v>
      </c>
      <c r="F294" s="2">
        <f t="shared" si="62"/>
        <v>0</v>
      </c>
    </row>
    <row r="295" spans="1:6" ht="12.75">
      <c r="A295" s="10">
        <v>1.66</v>
      </c>
      <c r="B295">
        <f t="shared" si="63"/>
        <v>13</v>
      </c>
      <c r="D295" s="2">
        <f t="shared" si="60"/>
        <v>0</v>
      </c>
      <c r="E295" s="3">
        <f t="shared" si="61"/>
        <v>0.9285714285714286</v>
      </c>
      <c r="F295" s="2">
        <f t="shared" si="62"/>
        <v>0</v>
      </c>
    </row>
    <row r="296" spans="1:6" ht="12.75">
      <c r="A296" s="10">
        <v>1.75</v>
      </c>
      <c r="B296">
        <f t="shared" si="63"/>
        <v>13</v>
      </c>
      <c r="D296" s="2">
        <f t="shared" si="60"/>
        <v>0</v>
      </c>
      <c r="E296" s="3">
        <f t="shared" si="61"/>
        <v>0.9285714285714286</v>
      </c>
      <c r="F296" s="2">
        <f t="shared" si="62"/>
        <v>0</v>
      </c>
    </row>
    <row r="297" spans="1:6" ht="12.75">
      <c r="A297" s="10">
        <v>1.83</v>
      </c>
      <c r="B297">
        <f t="shared" si="63"/>
        <v>13</v>
      </c>
      <c r="C297">
        <v>2</v>
      </c>
      <c r="D297" s="2">
        <f t="shared" si="60"/>
        <v>0.15384615384615385</v>
      </c>
      <c r="E297" s="3">
        <f t="shared" si="61"/>
        <v>0.7857142857142857</v>
      </c>
      <c r="F297" s="2">
        <f t="shared" si="62"/>
        <v>0.16666666666666666</v>
      </c>
    </row>
    <row r="298" spans="1:6" ht="12.75">
      <c r="A298" s="10">
        <v>1.91</v>
      </c>
      <c r="B298">
        <f t="shared" si="63"/>
        <v>11</v>
      </c>
      <c r="C298">
        <v>2</v>
      </c>
      <c r="D298" s="2">
        <f t="shared" si="60"/>
        <v>0.18181818181818182</v>
      </c>
      <c r="E298" s="3">
        <f t="shared" si="61"/>
        <v>0.6428571428571429</v>
      </c>
      <c r="F298" s="2">
        <f t="shared" si="62"/>
        <v>0.2</v>
      </c>
    </row>
    <row r="299" spans="1:6" ht="12.75">
      <c r="A299" s="10">
        <v>2</v>
      </c>
      <c r="B299">
        <f t="shared" si="63"/>
        <v>9</v>
      </c>
      <c r="C299">
        <v>2</v>
      </c>
      <c r="D299" s="2">
        <f t="shared" si="60"/>
        <v>0.2222222222222222</v>
      </c>
      <c r="E299" s="3">
        <f t="shared" si="61"/>
        <v>0.5</v>
      </c>
      <c r="F299" s="2">
        <f t="shared" si="62"/>
        <v>0.25</v>
      </c>
    </row>
    <row r="300" spans="1:6" ht="12.75">
      <c r="A300" s="10">
        <v>2.08</v>
      </c>
      <c r="B300">
        <f t="shared" si="63"/>
        <v>7</v>
      </c>
      <c r="C300">
        <v>4</v>
      </c>
      <c r="D300" s="2">
        <f t="shared" si="60"/>
        <v>0.5714285714285714</v>
      </c>
      <c r="E300" s="3">
        <f t="shared" si="61"/>
        <v>0.21428571428571427</v>
      </c>
      <c r="F300" s="2">
        <f t="shared" si="62"/>
        <v>0.7999999999999999</v>
      </c>
    </row>
    <row r="301" spans="1:6" ht="12.75">
      <c r="A301" s="10">
        <v>2.17</v>
      </c>
      <c r="B301">
        <f t="shared" si="63"/>
        <v>3</v>
      </c>
      <c r="C301">
        <v>2</v>
      </c>
      <c r="D301" s="2">
        <f t="shared" si="60"/>
        <v>0.6666666666666666</v>
      </c>
      <c r="E301" s="3">
        <f t="shared" si="61"/>
        <v>0.07142857142857142</v>
      </c>
      <c r="F301" s="2">
        <f t="shared" si="62"/>
        <v>0.9999999999999998</v>
      </c>
    </row>
    <row r="302" spans="1:6" ht="12.75">
      <c r="A302" s="10">
        <v>2.25</v>
      </c>
      <c r="B302">
        <f t="shared" si="63"/>
        <v>1</v>
      </c>
      <c r="C302">
        <v>1</v>
      </c>
      <c r="D302" s="2">
        <f t="shared" si="60"/>
        <v>1</v>
      </c>
      <c r="E302" s="3">
        <f t="shared" si="61"/>
        <v>0</v>
      </c>
      <c r="F302" s="2">
        <f t="shared" si="62"/>
        <v>2</v>
      </c>
    </row>
    <row r="303" spans="1:2" ht="12.75">
      <c r="A303" s="10">
        <v>2.33</v>
      </c>
      <c r="B303">
        <f t="shared" si="63"/>
        <v>0</v>
      </c>
    </row>
    <row r="305" spans="2:3" ht="12.75">
      <c r="B305" s="4" t="s">
        <v>15</v>
      </c>
      <c r="C305">
        <v>15</v>
      </c>
    </row>
    <row r="307" spans="1:6" ht="12.75">
      <c r="A307" s="5" t="s">
        <v>3</v>
      </c>
      <c r="B307" s="6" t="s">
        <v>4</v>
      </c>
      <c r="C307" s="6" t="s">
        <v>5</v>
      </c>
      <c r="D307" s="7" t="s">
        <v>6</v>
      </c>
      <c r="E307" s="8" t="s">
        <v>7</v>
      </c>
      <c r="F307" s="9" t="s">
        <v>8</v>
      </c>
    </row>
    <row r="308" spans="1:6" ht="12.75">
      <c r="A308" s="10">
        <v>1.42</v>
      </c>
      <c r="B308">
        <f>C305</f>
        <v>15</v>
      </c>
      <c r="C308">
        <v>0</v>
      </c>
      <c r="D308" s="2">
        <f aca="true" t="shared" si="64" ref="D308:D326">(B308-B309)/B308</f>
        <v>0</v>
      </c>
      <c r="E308" s="3">
        <f aca="true" t="shared" si="65" ref="E308:E326">B309/15</f>
        <v>1</v>
      </c>
      <c r="F308" s="2">
        <f aca="true" t="shared" si="66" ref="F308:F326">2*D308/(2-D308)</f>
        <v>0</v>
      </c>
    </row>
    <row r="309" spans="1:6" ht="12.75">
      <c r="A309" s="10">
        <v>1.5</v>
      </c>
      <c r="B309">
        <f aca="true" t="shared" si="67" ref="B309:B327">B308-C308</f>
        <v>15</v>
      </c>
      <c r="D309" s="2">
        <f t="shared" si="64"/>
        <v>0</v>
      </c>
      <c r="E309" s="3">
        <f t="shared" si="65"/>
        <v>1</v>
      </c>
      <c r="F309" s="2">
        <f t="shared" si="66"/>
        <v>0</v>
      </c>
    </row>
    <row r="310" spans="1:6" ht="12.75">
      <c r="A310" s="10">
        <v>1.58</v>
      </c>
      <c r="B310">
        <f t="shared" si="67"/>
        <v>15</v>
      </c>
      <c r="C310">
        <v>1</v>
      </c>
      <c r="D310" s="2">
        <f t="shared" si="64"/>
        <v>0.06666666666666667</v>
      </c>
      <c r="E310" s="3">
        <f t="shared" si="65"/>
        <v>0.9333333333333333</v>
      </c>
      <c r="F310" s="2">
        <f t="shared" si="66"/>
        <v>0.06896551724137931</v>
      </c>
    </row>
    <row r="311" spans="1:6" ht="12.75">
      <c r="A311" s="10">
        <v>1.66</v>
      </c>
      <c r="B311">
        <f t="shared" si="67"/>
        <v>14</v>
      </c>
      <c r="C311">
        <v>1</v>
      </c>
      <c r="D311" s="2">
        <f t="shared" si="64"/>
        <v>0.07142857142857142</v>
      </c>
      <c r="E311" s="3">
        <f t="shared" si="65"/>
        <v>0.8666666666666667</v>
      </c>
      <c r="F311" s="2">
        <f t="shared" si="66"/>
        <v>0.07407407407407407</v>
      </c>
    </row>
    <row r="312" spans="1:6" ht="12.75">
      <c r="A312" s="10">
        <v>1.75</v>
      </c>
      <c r="B312">
        <f t="shared" si="67"/>
        <v>13</v>
      </c>
      <c r="D312" s="2">
        <f t="shared" si="64"/>
        <v>0</v>
      </c>
      <c r="E312" s="3">
        <f t="shared" si="65"/>
        <v>0.8666666666666667</v>
      </c>
      <c r="F312" s="2">
        <f t="shared" si="66"/>
        <v>0</v>
      </c>
    </row>
    <row r="313" spans="1:6" ht="12.75">
      <c r="A313" s="10">
        <v>1.83</v>
      </c>
      <c r="B313">
        <f t="shared" si="67"/>
        <v>13</v>
      </c>
      <c r="C313">
        <v>1</v>
      </c>
      <c r="D313" s="2">
        <f t="shared" si="64"/>
        <v>0.07692307692307693</v>
      </c>
      <c r="E313" s="3">
        <f t="shared" si="65"/>
        <v>0.8</v>
      </c>
      <c r="F313" s="2">
        <f t="shared" si="66"/>
        <v>0.08</v>
      </c>
    </row>
    <row r="314" spans="1:6" ht="12.75">
      <c r="A314" s="10">
        <v>1.91</v>
      </c>
      <c r="B314">
        <f t="shared" si="67"/>
        <v>12</v>
      </c>
      <c r="D314" s="2">
        <f t="shared" si="64"/>
        <v>0</v>
      </c>
      <c r="E314" s="3">
        <f t="shared" si="65"/>
        <v>0.8</v>
      </c>
      <c r="F314" s="2">
        <f t="shared" si="66"/>
        <v>0</v>
      </c>
    </row>
    <row r="315" spans="1:6" ht="12.75">
      <c r="A315" s="10">
        <v>2</v>
      </c>
      <c r="B315">
        <f t="shared" si="67"/>
        <v>12</v>
      </c>
      <c r="D315" s="2">
        <f t="shared" si="64"/>
        <v>0</v>
      </c>
      <c r="E315" s="3">
        <f t="shared" si="65"/>
        <v>0.8</v>
      </c>
      <c r="F315" s="2">
        <f t="shared" si="66"/>
        <v>0</v>
      </c>
    </row>
    <row r="316" spans="1:6" ht="12.75">
      <c r="A316" s="10">
        <v>2.08</v>
      </c>
      <c r="B316">
        <f t="shared" si="67"/>
        <v>12</v>
      </c>
      <c r="D316" s="2">
        <f t="shared" si="64"/>
        <v>0</v>
      </c>
      <c r="E316" s="3">
        <f t="shared" si="65"/>
        <v>0.8</v>
      </c>
      <c r="F316" s="2">
        <f t="shared" si="66"/>
        <v>0</v>
      </c>
    </row>
    <row r="317" spans="1:6" ht="12.75">
      <c r="A317" s="10">
        <v>2.17</v>
      </c>
      <c r="B317">
        <f t="shared" si="67"/>
        <v>12</v>
      </c>
      <c r="C317">
        <v>1</v>
      </c>
      <c r="D317" s="2">
        <f t="shared" si="64"/>
        <v>0.08333333333333333</v>
      </c>
      <c r="E317" s="3">
        <f t="shared" si="65"/>
        <v>0.7333333333333333</v>
      </c>
      <c r="F317" s="2">
        <f t="shared" si="66"/>
        <v>0.08695652173913043</v>
      </c>
    </row>
    <row r="318" spans="1:6" ht="12.75">
      <c r="A318" s="10">
        <v>2.25</v>
      </c>
      <c r="B318">
        <f t="shared" si="67"/>
        <v>11</v>
      </c>
      <c r="C318">
        <v>1</v>
      </c>
      <c r="D318" s="2">
        <f t="shared" si="64"/>
        <v>0.09090909090909091</v>
      </c>
      <c r="E318" s="3">
        <f t="shared" si="65"/>
        <v>0.6666666666666666</v>
      </c>
      <c r="F318" s="2">
        <f t="shared" si="66"/>
        <v>0.09523809523809523</v>
      </c>
    </row>
    <row r="319" spans="1:6" ht="12.75">
      <c r="A319" s="10">
        <v>2.33</v>
      </c>
      <c r="B319">
        <f t="shared" si="67"/>
        <v>10</v>
      </c>
      <c r="D319" s="2">
        <f t="shared" si="64"/>
        <v>0</v>
      </c>
      <c r="E319" s="3">
        <f t="shared" si="65"/>
        <v>0.6666666666666666</v>
      </c>
      <c r="F319" s="2">
        <f t="shared" si="66"/>
        <v>0</v>
      </c>
    </row>
    <row r="320" spans="1:6" ht="12.75">
      <c r="A320" s="10">
        <v>2.41</v>
      </c>
      <c r="B320">
        <f t="shared" si="67"/>
        <v>10</v>
      </c>
      <c r="C320">
        <v>1</v>
      </c>
      <c r="D320" s="2">
        <f t="shared" si="64"/>
        <v>0.1</v>
      </c>
      <c r="E320" s="3">
        <f t="shared" si="65"/>
        <v>0.6</v>
      </c>
      <c r="F320" s="2">
        <f t="shared" si="66"/>
        <v>0.10526315789473685</v>
      </c>
    </row>
    <row r="321" spans="1:6" ht="12.75">
      <c r="A321" s="10">
        <v>2.5</v>
      </c>
      <c r="B321">
        <f t="shared" si="67"/>
        <v>9</v>
      </c>
      <c r="D321" s="2">
        <f t="shared" si="64"/>
        <v>0</v>
      </c>
      <c r="E321" s="3">
        <f t="shared" si="65"/>
        <v>0.6</v>
      </c>
      <c r="F321" s="2">
        <f t="shared" si="66"/>
        <v>0</v>
      </c>
    </row>
    <row r="322" spans="1:6" ht="12.75">
      <c r="A322" s="10">
        <v>2.58</v>
      </c>
      <c r="B322">
        <f t="shared" si="67"/>
        <v>9</v>
      </c>
      <c r="C322">
        <v>3</v>
      </c>
      <c r="D322" s="2">
        <f t="shared" si="64"/>
        <v>0.3333333333333333</v>
      </c>
      <c r="E322" s="3">
        <f t="shared" si="65"/>
        <v>0.4</v>
      </c>
      <c r="F322" s="2">
        <f t="shared" si="66"/>
        <v>0.39999999999999997</v>
      </c>
    </row>
    <row r="323" spans="1:6" ht="12.75">
      <c r="A323" s="10">
        <v>2.67</v>
      </c>
      <c r="B323">
        <f t="shared" si="67"/>
        <v>6</v>
      </c>
      <c r="C323">
        <v>3</v>
      </c>
      <c r="D323" s="2">
        <f t="shared" si="64"/>
        <v>0.5</v>
      </c>
      <c r="E323" s="3">
        <f t="shared" si="65"/>
        <v>0.2</v>
      </c>
      <c r="F323" s="2">
        <f t="shared" si="66"/>
        <v>0.6666666666666666</v>
      </c>
    </row>
    <row r="324" spans="1:6" ht="12.75">
      <c r="A324" s="10">
        <v>2.75</v>
      </c>
      <c r="B324">
        <f t="shared" si="67"/>
        <v>3</v>
      </c>
      <c r="C324">
        <v>2</v>
      </c>
      <c r="D324" s="2">
        <f t="shared" si="64"/>
        <v>0.6666666666666666</v>
      </c>
      <c r="E324" s="3">
        <f t="shared" si="65"/>
        <v>0.06666666666666667</v>
      </c>
      <c r="F324" s="2">
        <f t="shared" si="66"/>
        <v>0.9999999999999998</v>
      </c>
    </row>
    <row r="325" spans="1:6" ht="12.75">
      <c r="A325" s="10">
        <v>2.83</v>
      </c>
      <c r="B325">
        <f t="shared" si="67"/>
        <v>1</v>
      </c>
      <c r="D325" s="2">
        <f t="shared" si="64"/>
        <v>0</v>
      </c>
      <c r="E325" s="3">
        <f t="shared" si="65"/>
        <v>0.06666666666666667</v>
      </c>
      <c r="F325" s="2">
        <f t="shared" si="66"/>
        <v>0</v>
      </c>
    </row>
    <row r="326" spans="1:6" ht="12.75">
      <c r="A326" s="10">
        <v>2.91</v>
      </c>
      <c r="B326">
        <f t="shared" si="67"/>
        <v>1</v>
      </c>
      <c r="C326">
        <v>1</v>
      </c>
      <c r="D326" s="2">
        <f t="shared" si="64"/>
        <v>1</v>
      </c>
      <c r="E326" s="3">
        <f t="shared" si="65"/>
        <v>0</v>
      </c>
      <c r="F326" s="2">
        <f t="shared" si="66"/>
        <v>2</v>
      </c>
    </row>
    <row r="327" spans="1:2" ht="12.75">
      <c r="A327" s="10">
        <v>2.98</v>
      </c>
      <c r="B327">
        <f t="shared" si="67"/>
        <v>0</v>
      </c>
    </row>
    <row r="329" spans="1:3" ht="12.75">
      <c r="A329" s="1" t="s">
        <v>20</v>
      </c>
      <c r="B329" s="4" t="s">
        <v>14</v>
      </c>
      <c r="C329">
        <v>34</v>
      </c>
    </row>
    <row r="331" spans="1:6" ht="12.75">
      <c r="A331" s="5" t="s">
        <v>3</v>
      </c>
      <c r="B331" s="6" t="s">
        <v>4</v>
      </c>
      <c r="C331" s="6" t="s">
        <v>5</v>
      </c>
      <c r="D331" s="7" t="s">
        <v>6</v>
      </c>
      <c r="E331" s="8" t="s">
        <v>7</v>
      </c>
      <c r="F331" s="9" t="s">
        <v>8</v>
      </c>
    </row>
    <row r="332" spans="1:6" ht="12.75">
      <c r="A332" s="10">
        <v>0.28</v>
      </c>
      <c r="B332">
        <f>C329</f>
        <v>34</v>
      </c>
      <c r="C332">
        <v>0</v>
      </c>
      <c r="D332" s="2">
        <f aca="true" t="shared" si="68" ref="D332:D344">(B332-B333)/B332</f>
        <v>0</v>
      </c>
      <c r="E332" s="3">
        <f aca="true" t="shared" si="69" ref="E332:E344">B333/34</f>
        <v>1</v>
      </c>
      <c r="F332" s="2">
        <f aca="true" t="shared" si="70" ref="F332:F344">2*D332/(2-D332)</f>
        <v>0</v>
      </c>
    </row>
    <row r="333" spans="1:6" ht="12.75">
      <c r="A333" s="10">
        <v>0.48</v>
      </c>
      <c r="B333">
        <f aca="true" t="shared" si="71" ref="B333:B345">B332-C332</f>
        <v>34</v>
      </c>
      <c r="D333" s="2">
        <f t="shared" si="68"/>
        <v>0</v>
      </c>
      <c r="E333" s="3">
        <f t="shared" si="69"/>
        <v>1</v>
      </c>
      <c r="F333" s="2">
        <f t="shared" si="70"/>
        <v>0</v>
      </c>
    </row>
    <row r="334" spans="1:6" ht="12.75">
      <c r="A334" s="10">
        <v>0.69</v>
      </c>
      <c r="B334">
        <f t="shared" si="71"/>
        <v>34</v>
      </c>
      <c r="C334">
        <v>1</v>
      </c>
      <c r="D334" s="2">
        <f t="shared" si="68"/>
        <v>0.029411764705882353</v>
      </c>
      <c r="E334" s="3">
        <f t="shared" si="69"/>
        <v>0.9705882352941176</v>
      </c>
      <c r="F334" s="2">
        <f t="shared" si="70"/>
        <v>0.029850746268656716</v>
      </c>
    </row>
    <row r="335" spans="1:6" ht="12.75">
      <c r="A335" s="10">
        <v>0.89</v>
      </c>
      <c r="B335">
        <f t="shared" si="71"/>
        <v>33</v>
      </c>
      <c r="D335" s="2">
        <f t="shared" si="68"/>
        <v>0</v>
      </c>
      <c r="E335" s="3">
        <f t="shared" si="69"/>
        <v>0.9705882352941176</v>
      </c>
      <c r="F335" s="2">
        <f t="shared" si="70"/>
        <v>0</v>
      </c>
    </row>
    <row r="336" spans="1:6" ht="12.75">
      <c r="A336" s="10">
        <v>1.1</v>
      </c>
      <c r="B336">
        <f t="shared" si="71"/>
        <v>33</v>
      </c>
      <c r="D336" s="2">
        <f t="shared" si="68"/>
        <v>0</v>
      </c>
      <c r="E336" s="3">
        <f t="shared" si="69"/>
        <v>0.9705882352941176</v>
      </c>
      <c r="F336" s="2">
        <f t="shared" si="70"/>
        <v>0</v>
      </c>
    </row>
    <row r="337" spans="1:6" ht="12.75">
      <c r="A337" s="10">
        <v>1.3</v>
      </c>
      <c r="B337">
        <f t="shared" si="71"/>
        <v>33</v>
      </c>
      <c r="C337">
        <v>1</v>
      </c>
      <c r="D337" s="2">
        <f t="shared" si="68"/>
        <v>0.030303030303030304</v>
      </c>
      <c r="E337" s="3">
        <f t="shared" si="69"/>
        <v>0.9411764705882353</v>
      </c>
      <c r="F337" s="2">
        <f t="shared" si="70"/>
        <v>0.03076923076923077</v>
      </c>
    </row>
    <row r="338" spans="1:6" ht="12.75">
      <c r="A338" s="10">
        <v>1.51</v>
      </c>
      <c r="B338">
        <f t="shared" si="71"/>
        <v>32</v>
      </c>
      <c r="D338" s="2">
        <f t="shared" si="68"/>
        <v>0</v>
      </c>
      <c r="E338" s="3">
        <f t="shared" si="69"/>
        <v>0.9411764705882353</v>
      </c>
      <c r="F338" s="2">
        <f t="shared" si="70"/>
        <v>0</v>
      </c>
    </row>
    <row r="339" spans="1:6" ht="12.75">
      <c r="A339" s="10">
        <v>1.71</v>
      </c>
      <c r="B339">
        <f t="shared" si="71"/>
        <v>32</v>
      </c>
      <c r="C339">
        <v>3</v>
      </c>
      <c r="D339" s="2">
        <f t="shared" si="68"/>
        <v>0.09375</v>
      </c>
      <c r="E339" s="3">
        <f t="shared" si="69"/>
        <v>0.8529411764705882</v>
      </c>
      <c r="F339" s="2">
        <f t="shared" si="70"/>
        <v>0.09836065573770492</v>
      </c>
    </row>
    <row r="340" spans="1:6" ht="12.75">
      <c r="A340" s="10">
        <v>1.92</v>
      </c>
      <c r="B340">
        <f t="shared" si="71"/>
        <v>29</v>
      </c>
      <c r="C340">
        <v>4</v>
      </c>
      <c r="D340" s="2">
        <f t="shared" si="68"/>
        <v>0.13793103448275862</v>
      </c>
      <c r="E340" s="3">
        <f t="shared" si="69"/>
        <v>0.7352941176470589</v>
      </c>
      <c r="F340" s="2">
        <f t="shared" si="70"/>
        <v>0.14814814814814814</v>
      </c>
    </row>
    <row r="341" spans="1:6" ht="12.75">
      <c r="A341" s="10">
        <v>2.13</v>
      </c>
      <c r="B341">
        <f t="shared" si="71"/>
        <v>25</v>
      </c>
      <c r="C341">
        <v>3</v>
      </c>
      <c r="D341" s="2">
        <f t="shared" si="68"/>
        <v>0.12</v>
      </c>
      <c r="E341" s="3">
        <f t="shared" si="69"/>
        <v>0.6470588235294118</v>
      </c>
      <c r="F341" s="2">
        <f t="shared" si="70"/>
        <v>0.1276595744680851</v>
      </c>
    </row>
    <row r="342" spans="1:6" ht="12.75">
      <c r="A342" s="10">
        <v>2.33</v>
      </c>
      <c r="B342">
        <f t="shared" si="71"/>
        <v>22</v>
      </c>
      <c r="C342">
        <v>13</v>
      </c>
      <c r="D342" s="2">
        <f t="shared" si="68"/>
        <v>0.5909090909090909</v>
      </c>
      <c r="E342" s="3">
        <f t="shared" si="69"/>
        <v>0.2647058823529412</v>
      </c>
      <c r="F342" s="2">
        <f t="shared" si="70"/>
        <v>0.8387096774193549</v>
      </c>
    </row>
    <row r="343" spans="1:6" ht="12.75">
      <c r="A343" s="10">
        <v>2.54</v>
      </c>
      <c r="B343">
        <f t="shared" si="71"/>
        <v>9</v>
      </c>
      <c r="C343">
        <v>6</v>
      </c>
      <c r="D343" s="2">
        <f t="shared" si="68"/>
        <v>0.6666666666666666</v>
      </c>
      <c r="E343" s="3">
        <f t="shared" si="69"/>
        <v>0.08823529411764706</v>
      </c>
      <c r="F343" s="2">
        <f t="shared" si="70"/>
        <v>0.9999999999999998</v>
      </c>
    </row>
    <row r="344" spans="1:6" ht="12.75">
      <c r="A344" s="10">
        <v>2.74</v>
      </c>
      <c r="B344">
        <f t="shared" si="71"/>
        <v>3</v>
      </c>
      <c r="C344">
        <v>3</v>
      </c>
      <c r="D344" s="2">
        <f t="shared" si="68"/>
        <v>1</v>
      </c>
      <c r="E344" s="3">
        <f t="shared" si="69"/>
        <v>0</v>
      </c>
      <c r="F344" s="2">
        <f t="shared" si="70"/>
        <v>2</v>
      </c>
    </row>
    <row r="345" spans="1:2" ht="12.75">
      <c r="A345" s="10">
        <v>2.95</v>
      </c>
      <c r="B345">
        <f t="shared" si="71"/>
        <v>0</v>
      </c>
    </row>
    <row r="347" spans="2:3" ht="12.75">
      <c r="B347" s="4" t="s">
        <v>15</v>
      </c>
      <c r="C347">
        <v>25</v>
      </c>
    </row>
    <row r="349" spans="1:6" ht="12.75">
      <c r="A349" s="5" t="s">
        <v>3</v>
      </c>
      <c r="B349" s="6" t="s">
        <v>4</v>
      </c>
      <c r="C349" s="6" t="s">
        <v>5</v>
      </c>
      <c r="D349" s="7" t="s">
        <v>6</v>
      </c>
      <c r="E349" s="8" t="s">
        <v>7</v>
      </c>
      <c r="F349" s="9" t="s">
        <v>8</v>
      </c>
    </row>
    <row r="350" spans="1:6" ht="12.75">
      <c r="A350" s="10">
        <v>0.28</v>
      </c>
      <c r="B350">
        <f>C347</f>
        <v>25</v>
      </c>
      <c r="C350">
        <v>0</v>
      </c>
      <c r="D350" s="2">
        <f aca="true" t="shared" si="72" ref="D350:D368">(B350-B351)/B350</f>
        <v>0</v>
      </c>
      <c r="E350" s="3">
        <f aca="true" t="shared" si="73" ref="E350:E368">B351/25</f>
        <v>1</v>
      </c>
      <c r="F350" s="2">
        <f aca="true" t="shared" si="74" ref="F350:F368">2*D350/(2-D350)</f>
        <v>0</v>
      </c>
    </row>
    <row r="351" spans="1:6" ht="12.75">
      <c r="A351" s="10">
        <v>0.48</v>
      </c>
      <c r="B351">
        <f aca="true" t="shared" si="75" ref="B351:B369">B350-C350</f>
        <v>25</v>
      </c>
      <c r="C351">
        <v>1</v>
      </c>
      <c r="D351" s="2">
        <f t="shared" si="72"/>
        <v>0.04</v>
      </c>
      <c r="E351" s="3">
        <f t="shared" si="73"/>
        <v>0.96</v>
      </c>
      <c r="F351" s="2">
        <f t="shared" si="74"/>
        <v>0.04081632653061225</v>
      </c>
    </row>
    <row r="352" spans="1:6" ht="12.75">
      <c r="A352" s="10">
        <v>0.69</v>
      </c>
      <c r="B352">
        <f t="shared" si="75"/>
        <v>24</v>
      </c>
      <c r="D352" s="2">
        <f t="shared" si="72"/>
        <v>0</v>
      </c>
      <c r="E352" s="3">
        <f t="shared" si="73"/>
        <v>0.96</v>
      </c>
      <c r="F352" s="2">
        <f t="shared" si="74"/>
        <v>0</v>
      </c>
    </row>
    <row r="353" spans="1:6" ht="12.75">
      <c r="A353" s="10">
        <v>0.89</v>
      </c>
      <c r="B353">
        <f t="shared" si="75"/>
        <v>24</v>
      </c>
      <c r="D353" s="2">
        <f t="shared" si="72"/>
        <v>0</v>
      </c>
      <c r="E353" s="3">
        <f t="shared" si="73"/>
        <v>0.96</v>
      </c>
      <c r="F353" s="2">
        <f t="shared" si="74"/>
        <v>0</v>
      </c>
    </row>
    <row r="354" spans="1:6" ht="12.75">
      <c r="A354" s="10">
        <v>1.1</v>
      </c>
      <c r="B354">
        <f t="shared" si="75"/>
        <v>24</v>
      </c>
      <c r="D354" s="2">
        <f t="shared" si="72"/>
        <v>0</v>
      </c>
      <c r="E354" s="3">
        <f t="shared" si="73"/>
        <v>0.96</v>
      </c>
      <c r="F354" s="2">
        <f t="shared" si="74"/>
        <v>0</v>
      </c>
    </row>
    <row r="355" spans="1:6" ht="12.75">
      <c r="A355" s="10">
        <v>1.3</v>
      </c>
      <c r="B355">
        <f t="shared" si="75"/>
        <v>24</v>
      </c>
      <c r="D355" s="2">
        <f t="shared" si="72"/>
        <v>0</v>
      </c>
      <c r="E355" s="3">
        <f t="shared" si="73"/>
        <v>0.96</v>
      </c>
      <c r="F355" s="2">
        <f t="shared" si="74"/>
        <v>0</v>
      </c>
    </row>
    <row r="356" spans="1:6" ht="12.75">
      <c r="A356" s="10">
        <v>1.51</v>
      </c>
      <c r="B356">
        <f t="shared" si="75"/>
        <v>24</v>
      </c>
      <c r="D356" s="2">
        <f t="shared" si="72"/>
        <v>0</v>
      </c>
      <c r="E356" s="3">
        <f t="shared" si="73"/>
        <v>0.96</v>
      </c>
      <c r="F356" s="2">
        <f t="shared" si="74"/>
        <v>0</v>
      </c>
    </row>
    <row r="357" spans="1:6" ht="12.75">
      <c r="A357" s="10">
        <v>1.71</v>
      </c>
      <c r="B357">
        <f t="shared" si="75"/>
        <v>24</v>
      </c>
      <c r="D357" s="2">
        <f t="shared" si="72"/>
        <v>0</v>
      </c>
      <c r="E357" s="3">
        <f t="shared" si="73"/>
        <v>0.96</v>
      </c>
      <c r="F357" s="2">
        <f t="shared" si="74"/>
        <v>0</v>
      </c>
    </row>
    <row r="358" spans="1:6" ht="12.75">
      <c r="A358" s="10">
        <v>1.92</v>
      </c>
      <c r="B358">
        <f t="shared" si="75"/>
        <v>24</v>
      </c>
      <c r="D358" s="2">
        <f t="shared" si="72"/>
        <v>0</v>
      </c>
      <c r="E358" s="3">
        <f t="shared" si="73"/>
        <v>0.96</v>
      </c>
      <c r="F358" s="2">
        <f t="shared" si="74"/>
        <v>0</v>
      </c>
    </row>
    <row r="359" spans="1:6" ht="12.75">
      <c r="A359" s="10">
        <v>2.13</v>
      </c>
      <c r="B359">
        <f t="shared" si="75"/>
        <v>24</v>
      </c>
      <c r="D359" s="2">
        <f t="shared" si="72"/>
        <v>0</v>
      </c>
      <c r="E359" s="3">
        <f t="shared" si="73"/>
        <v>0.96</v>
      </c>
      <c r="F359" s="2">
        <f t="shared" si="74"/>
        <v>0</v>
      </c>
    </row>
    <row r="360" spans="1:6" ht="12.75">
      <c r="A360" s="10">
        <v>2.33</v>
      </c>
      <c r="B360">
        <f t="shared" si="75"/>
        <v>24</v>
      </c>
      <c r="D360" s="2">
        <f t="shared" si="72"/>
        <v>0</v>
      </c>
      <c r="E360" s="3">
        <f t="shared" si="73"/>
        <v>0.96</v>
      </c>
      <c r="F360" s="2">
        <f t="shared" si="74"/>
        <v>0</v>
      </c>
    </row>
    <row r="361" spans="1:6" ht="12.75">
      <c r="A361" s="10">
        <v>2.54</v>
      </c>
      <c r="B361">
        <f t="shared" si="75"/>
        <v>24</v>
      </c>
      <c r="C361">
        <v>2</v>
      </c>
      <c r="D361" s="2">
        <f t="shared" si="72"/>
        <v>0.08333333333333333</v>
      </c>
      <c r="E361" s="3">
        <f t="shared" si="73"/>
        <v>0.88</v>
      </c>
      <c r="F361" s="2">
        <f t="shared" si="74"/>
        <v>0.08695652173913043</v>
      </c>
    </row>
    <row r="362" spans="1:6" ht="12.75">
      <c r="A362" s="10">
        <v>2.74</v>
      </c>
      <c r="B362">
        <f t="shared" si="75"/>
        <v>22</v>
      </c>
      <c r="C362">
        <v>1</v>
      </c>
      <c r="D362" s="2">
        <f t="shared" si="72"/>
        <v>0.045454545454545456</v>
      </c>
      <c r="E362" s="3">
        <f t="shared" si="73"/>
        <v>0.84</v>
      </c>
      <c r="F362" s="2">
        <f t="shared" si="74"/>
        <v>0.046511627906976744</v>
      </c>
    </row>
    <row r="363" spans="1:6" ht="12.75">
      <c r="A363" s="10">
        <v>2.95</v>
      </c>
      <c r="B363">
        <f t="shared" si="75"/>
        <v>21</v>
      </c>
      <c r="C363">
        <v>4</v>
      </c>
      <c r="D363" s="2">
        <f t="shared" si="72"/>
        <v>0.19047619047619047</v>
      </c>
      <c r="E363" s="3">
        <f t="shared" si="73"/>
        <v>0.68</v>
      </c>
      <c r="F363" s="2">
        <f t="shared" si="74"/>
        <v>0.21052631578947367</v>
      </c>
    </row>
    <row r="364" spans="1:6" ht="12.75">
      <c r="A364" s="10">
        <v>3.15</v>
      </c>
      <c r="B364">
        <f t="shared" si="75"/>
        <v>17</v>
      </c>
      <c r="C364">
        <v>5</v>
      </c>
      <c r="D364" s="2">
        <f t="shared" si="72"/>
        <v>0.29411764705882354</v>
      </c>
      <c r="E364" s="3">
        <f t="shared" si="73"/>
        <v>0.48</v>
      </c>
      <c r="F364" s="2">
        <f t="shared" si="74"/>
        <v>0.3448275862068966</v>
      </c>
    </row>
    <row r="365" spans="1:6" ht="12.75">
      <c r="A365" s="10">
        <v>3.36</v>
      </c>
      <c r="B365">
        <f t="shared" si="75"/>
        <v>12</v>
      </c>
      <c r="C365">
        <v>5</v>
      </c>
      <c r="D365" s="2">
        <f t="shared" si="72"/>
        <v>0.4166666666666667</v>
      </c>
      <c r="E365" s="3">
        <f t="shared" si="73"/>
        <v>0.28</v>
      </c>
      <c r="F365" s="2">
        <f t="shared" si="74"/>
        <v>0.5263157894736843</v>
      </c>
    </row>
    <row r="366" spans="1:6" ht="12.75">
      <c r="A366" s="10">
        <v>3.56</v>
      </c>
      <c r="B366">
        <f t="shared" si="75"/>
        <v>7</v>
      </c>
      <c r="C366">
        <v>4</v>
      </c>
      <c r="D366" s="2">
        <f t="shared" si="72"/>
        <v>0.5714285714285714</v>
      </c>
      <c r="E366" s="3">
        <f t="shared" si="73"/>
        <v>0.12</v>
      </c>
      <c r="F366" s="2">
        <f t="shared" si="74"/>
        <v>0.7999999999999999</v>
      </c>
    </row>
    <row r="367" spans="1:6" ht="12.75">
      <c r="A367" s="10">
        <v>3.77</v>
      </c>
      <c r="B367">
        <f t="shared" si="75"/>
        <v>3</v>
      </c>
      <c r="C367">
        <v>2</v>
      </c>
      <c r="D367" s="2">
        <f t="shared" si="72"/>
        <v>0.6666666666666666</v>
      </c>
      <c r="E367" s="3">
        <f t="shared" si="73"/>
        <v>0.04</v>
      </c>
      <c r="F367" s="2">
        <f t="shared" si="74"/>
        <v>0.9999999999999998</v>
      </c>
    </row>
    <row r="368" spans="1:6" ht="12.75">
      <c r="A368" s="10">
        <v>3.97</v>
      </c>
      <c r="B368">
        <f t="shared" si="75"/>
        <v>1</v>
      </c>
      <c r="C368">
        <v>1</v>
      </c>
      <c r="D368" s="2">
        <f t="shared" si="72"/>
        <v>1</v>
      </c>
      <c r="E368" s="3">
        <f t="shared" si="73"/>
        <v>0</v>
      </c>
      <c r="F368" s="2">
        <f t="shared" si="74"/>
        <v>2</v>
      </c>
    </row>
    <row r="369" spans="1:2" ht="12.75">
      <c r="A369" s="10">
        <v>4.18</v>
      </c>
      <c r="B369">
        <f t="shared" si="75"/>
        <v>0</v>
      </c>
    </row>
    <row r="371" spans="1:3" ht="12.75">
      <c r="A371" s="1" t="s">
        <v>21</v>
      </c>
      <c r="B371" s="4" t="s">
        <v>14</v>
      </c>
      <c r="C371">
        <v>13</v>
      </c>
    </row>
    <row r="373" spans="1:6" ht="12.75">
      <c r="A373" s="5" t="s">
        <v>3</v>
      </c>
      <c r="B373" s="6" t="s">
        <v>4</v>
      </c>
      <c r="C373" s="6" t="s">
        <v>5</v>
      </c>
      <c r="D373" s="7" t="s">
        <v>6</v>
      </c>
      <c r="E373" s="8" t="s">
        <v>7</v>
      </c>
      <c r="F373" s="9" t="s">
        <v>8</v>
      </c>
    </row>
    <row r="374" spans="1:6" ht="12.75">
      <c r="A374" s="10">
        <v>1.28</v>
      </c>
      <c r="B374">
        <f>C371</f>
        <v>13</v>
      </c>
      <c r="C374">
        <v>1</v>
      </c>
      <c r="D374" s="2">
        <f aca="true" t="shared" si="76" ref="D374:D383">(B374-B375)/B374</f>
        <v>0.07692307692307693</v>
      </c>
      <c r="E374" s="3">
        <f>B375/13</f>
        <v>0.9230769230769231</v>
      </c>
      <c r="F374" s="2">
        <f aca="true" t="shared" si="77" ref="F374:F383">2*D374/(2-D374)</f>
        <v>0.08</v>
      </c>
    </row>
    <row r="375" spans="1:6" ht="12.75">
      <c r="A375" s="10">
        <v>1.44</v>
      </c>
      <c r="B375">
        <f aca="true" t="shared" si="78" ref="B375:B384">B374-C374</f>
        <v>12</v>
      </c>
      <c r="C375">
        <v>3</v>
      </c>
      <c r="D375" s="2">
        <f t="shared" si="76"/>
        <v>0.25</v>
      </c>
      <c r="E375" s="3">
        <f aca="true" t="shared" si="79" ref="E375:E383">B376/25</f>
        <v>0.36</v>
      </c>
      <c r="F375" s="2">
        <f t="shared" si="77"/>
        <v>0.2857142857142857</v>
      </c>
    </row>
    <row r="376" spans="1:6" ht="12.75">
      <c r="A376" s="10">
        <v>1.6</v>
      </c>
      <c r="B376">
        <f t="shared" si="78"/>
        <v>9</v>
      </c>
      <c r="C376">
        <v>2</v>
      </c>
      <c r="D376" s="2">
        <f t="shared" si="76"/>
        <v>0.2222222222222222</v>
      </c>
      <c r="E376" s="3">
        <f t="shared" si="79"/>
        <v>0.28</v>
      </c>
      <c r="F376" s="2">
        <f t="shared" si="77"/>
        <v>0.25</v>
      </c>
    </row>
    <row r="377" spans="1:6" ht="12.75">
      <c r="A377" s="10">
        <v>1.77</v>
      </c>
      <c r="B377">
        <f t="shared" si="78"/>
        <v>7</v>
      </c>
      <c r="C377">
        <v>3</v>
      </c>
      <c r="D377" s="2">
        <f t="shared" si="76"/>
        <v>0.42857142857142855</v>
      </c>
      <c r="E377" s="3">
        <f t="shared" si="79"/>
        <v>0.16</v>
      </c>
      <c r="F377" s="2">
        <f t="shared" si="77"/>
        <v>0.5454545454545454</v>
      </c>
    </row>
    <row r="378" spans="1:6" ht="12.75">
      <c r="A378" s="10">
        <v>1.93</v>
      </c>
      <c r="B378">
        <f t="shared" si="78"/>
        <v>4</v>
      </c>
      <c r="D378" s="2">
        <f t="shared" si="76"/>
        <v>0</v>
      </c>
      <c r="E378" s="3">
        <f t="shared" si="79"/>
        <v>0.16</v>
      </c>
      <c r="F378" s="2">
        <f t="shared" si="77"/>
        <v>0</v>
      </c>
    </row>
    <row r="379" spans="1:6" ht="12.75">
      <c r="A379" s="10">
        <v>2.09</v>
      </c>
      <c r="B379">
        <f t="shared" si="78"/>
        <v>4</v>
      </c>
      <c r="C379">
        <v>1</v>
      </c>
      <c r="D379" s="2">
        <f t="shared" si="76"/>
        <v>0.25</v>
      </c>
      <c r="E379" s="3">
        <f t="shared" si="79"/>
        <v>0.12</v>
      </c>
      <c r="F379" s="2">
        <f t="shared" si="77"/>
        <v>0.2857142857142857</v>
      </c>
    </row>
    <row r="380" spans="1:6" ht="12.75">
      <c r="A380" s="10">
        <v>2.25</v>
      </c>
      <c r="B380">
        <f t="shared" si="78"/>
        <v>3</v>
      </c>
      <c r="C380">
        <v>1</v>
      </c>
      <c r="D380" s="2">
        <f t="shared" si="76"/>
        <v>0.3333333333333333</v>
      </c>
      <c r="E380" s="3">
        <f t="shared" si="79"/>
        <v>0.08</v>
      </c>
      <c r="F380" s="2">
        <f t="shared" si="77"/>
        <v>0.39999999999999997</v>
      </c>
    </row>
    <row r="381" spans="1:6" ht="12.75">
      <c r="A381" s="10">
        <v>2.41</v>
      </c>
      <c r="B381">
        <f t="shared" si="78"/>
        <v>2</v>
      </c>
      <c r="D381" s="2">
        <f t="shared" si="76"/>
        <v>0</v>
      </c>
      <c r="E381" s="3">
        <f t="shared" si="79"/>
        <v>0.08</v>
      </c>
      <c r="F381" s="2">
        <f t="shared" si="77"/>
        <v>0</v>
      </c>
    </row>
    <row r="382" spans="1:6" ht="12.75">
      <c r="A382" s="10">
        <v>2.57</v>
      </c>
      <c r="B382">
        <f t="shared" si="78"/>
        <v>2</v>
      </c>
      <c r="C382">
        <v>1</v>
      </c>
      <c r="D382" s="2">
        <f t="shared" si="76"/>
        <v>0.5</v>
      </c>
      <c r="E382" s="3">
        <f t="shared" si="79"/>
        <v>0.04</v>
      </c>
      <c r="F382" s="2">
        <f t="shared" si="77"/>
        <v>0.6666666666666666</v>
      </c>
    </row>
    <row r="383" spans="1:6" ht="12.75">
      <c r="A383" s="10">
        <v>2.74</v>
      </c>
      <c r="B383">
        <f t="shared" si="78"/>
        <v>1</v>
      </c>
      <c r="C383">
        <v>1</v>
      </c>
      <c r="D383" s="2">
        <f t="shared" si="76"/>
        <v>1</v>
      </c>
      <c r="E383" s="3">
        <f t="shared" si="79"/>
        <v>0</v>
      </c>
      <c r="F383" s="2">
        <f t="shared" si="77"/>
        <v>2</v>
      </c>
    </row>
    <row r="384" spans="1:2" ht="12.75">
      <c r="A384" s="10">
        <v>2.9</v>
      </c>
      <c r="B384">
        <f t="shared" si="78"/>
        <v>0</v>
      </c>
    </row>
    <row r="386" spans="2:3" ht="12.75">
      <c r="B386" s="4" t="s">
        <v>15</v>
      </c>
      <c r="C386">
        <v>16</v>
      </c>
    </row>
    <row r="388" spans="1:6" ht="12.75">
      <c r="A388" s="5" t="s">
        <v>3</v>
      </c>
      <c r="B388" s="6" t="s">
        <v>4</v>
      </c>
      <c r="C388" s="6" t="s">
        <v>5</v>
      </c>
      <c r="D388" s="7" t="s">
        <v>6</v>
      </c>
      <c r="E388" s="8" t="s">
        <v>7</v>
      </c>
      <c r="F388" s="9" t="s">
        <v>8</v>
      </c>
    </row>
    <row r="389" spans="1:6" ht="12.75">
      <c r="A389" s="10">
        <v>2.74</v>
      </c>
      <c r="B389">
        <f>C386</f>
        <v>16</v>
      </c>
      <c r="C389">
        <v>2</v>
      </c>
      <c r="D389" s="2">
        <f aca="true" t="shared" si="80" ref="D389:D397">(B389-B390)/B389</f>
        <v>0.125</v>
      </c>
      <c r="E389" s="3">
        <f aca="true" t="shared" si="81" ref="E389:E397">B390/16</f>
        <v>0.875</v>
      </c>
      <c r="F389" s="2">
        <f aca="true" t="shared" si="82" ref="F389:F397">2*D389/(2-D389)</f>
        <v>0.13333333333333333</v>
      </c>
    </row>
    <row r="390" spans="1:6" ht="12.75">
      <c r="A390" s="10">
        <v>2.9</v>
      </c>
      <c r="B390">
        <f aca="true" t="shared" si="83" ref="B390:B398">B389-C389</f>
        <v>14</v>
      </c>
      <c r="C390">
        <v>1</v>
      </c>
      <c r="D390" s="2">
        <f t="shared" si="80"/>
        <v>0.07142857142857142</v>
      </c>
      <c r="E390" s="3">
        <f t="shared" si="81"/>
        <v>0.8125</v>
      </c>
      <c r="F390" s="2">
        <f t="shared" si="82"/>
        <v>0.07407407407407407</v>
      </c>
    </row>
    <row r="391" spans="1:6" ht="12.75">
      <c r="A391" s="10">
        <v>3.06</v>
      </c>
      <c r="B391">
        <f t="shared" si="83"/>
        <v>13</v>
      </c>
      <c r="C391">
        <v>2</v>
      </c>
      <c r="D391" s="2">
        <f t="shared" si="80"/>
        <v>0.15384615384615385</v>
      </c>
      <c r="E391" s="3">
        <f t="shared" si="81"/>
        <v>0.6875</v>
      </c>
      <c r="F391" s="2">
        <f t="shared" si="82"/>
        <v>0.16666666666666666</v>
      </c>
    </row>
    <row r="392" spans="1:6" ht="12.75">
      <c r="A392" s="10">
        <v>3.22</v>
      </c>
      <c r="B392">
        <f t="shared" si="83"/>
        <v>11</v>
      </c>
      <c r="C392">
        <v>2</v>
      </c>
      <c r="D392" s="2">
        <f t="shared" si="80"/>
        <v>0.18181818181818182</v>
      </c>
      <c r="E392" s="3">
        <f t="shared" si="81"/>
        <v>0.5625</v>
      </c>
      <c r="F392" s="2">
        <f t="shared" si="82"/>
        <v>0.2</v>
      </c>
    </row>
    <row r="393" spans="1:6" ht="12.75">
      <c r="A393" s="10">
        <v>3.38</v>
      </c>
      <c r="B393">
        <f t="shared" si="83"/>
        <v>9</v>
      </c>
      <c r="C393">
        <v>3</v>
      </c>
      <c r="D393" s="2">
        <f t="shared" si="80"/>
        <v>0.3333333333333333</v>
      </c>
      <c r="E393" s="3">
        <f t="shared" si="81"/>
        <v>0.375</v>
      </c>
      <c r="F393" s="2">
        <f t="shared" si="82"/>
        <v>0.39999999999999997</v>
      </c>
    </row>
    <row r="394" spans="1:6" ht="12.75">
      <c r="A394" s="10">
        <v>3.54</v>
      </c>
      <c r="B394">
        <f t="shared" si="83"/>
        <v>6</v>
      </c>
      <c r="C394">
        <v>4</v>
      </c>
      <c r="D394" s="2">
        <f t="shared" si="80"/>
        <v>0.6666666666666666</v>
      </c>
      <c r="E394" s="3">
        <f t="shared" si="81"/>
        <v>0.125</v>
      </c>
      <c r="F394" s="2">
        <f t="shared" si="82"/>
        <v>0.9999999999999998</v>
      </c>
    </row>
    <row r="395" spans="1:6" ht="12.75">
      <c r="A395" s="10">
        <v>3.71</v>
      </c>
      <c r="B395">
        <f t="shared" si="83"/>
        <v>2</v>
      </c>
      <c r="D395" s="2">
        <f t="shared" si="80"/>
        <v>0</v>
      </c>
      <c r="E395" s="3">
        <f t="shared" si="81"/>
        <v>0.125</v>
      </c>
      <c r="F395" s="2">
        <f t="shared" si="82"/>
        <v>0</v>
      </c>
    </row>
    <row r="396" spans="1:6" ht="12.75">
      <c r="A396" s="10">
        <v>3.87</v>
      </c>
      <c r="B396">
        <f t="shared" si="83"/>
        <v>2</v>
      </c>
      <c r="C396">
        <v>1</v>
      </c>
      <c r="D396" s="2">
        <f t="shared" si="80"/>
        <v>0.5</v>
      </c>
      <c r="E396" s="3">
        <f t="shared" si="81"/>
        <v>0.0625</v>
      </c>
      <c r="F396" s="2">
        <f t="shared" si="82"/>
        <v>0.6666666666666666</v>
      </c>
    </row>
    <row r="397" spans="1:6" ht="12.75">
      <c r="A397" s="10">
        <v>4.03</v>
      </c>
      <c r="B397">
        <f t="shared" si="83"/>
        <v>1</v>
      </c>
      <c r="C397">
        <v>1</v>
      </c>
      <c r="D397" s="2">
        <f t="shared" si="80"/>
        <v>1</v>
      </c>
      <c r="E397" s="3">
        <f t="shared" si="81"/>
        <v>0</v>
      </c>
      <c r="F397" s="2">
        <f t="shared" si="82"/>
        <v>2</v>
      </c>
    </row>
    <row r="398" ht="12.75">
      <c r="B398">
        <f t="shared" si="83"/>
        <v>0</v>
      </c>
    </row>
    <row r="400" spans="1:3" ht="12.75">
      <c r="A400" s="1" t="s">
        <v>22</v>
      </c>
      <c r="B400" s="4" t="s">
        <v>14</v>
      </c>
      <c r="C400">
        <v>82</v>
      </c>
    </row>
    <row r="402" spans="1:6" ht="12.75">
      <c r="A402" s="5" t="s">
        <v>3</v>
      </c>
      <c r="B402" s="6" t="s">
        <v>4</v>
      </c>
      <c r="C402" s="6" t="s">
        <v>5</v>
      </c>
      <c r="D402" s="7" t="s">
        <v>6</v>
      </c>
      <c r="E402" s="8" t="s">
        <v>7</v>
      </c>
      <c r="F402" s="9" t="s">
        <v>8</v>
      </c>
    </row>
    <row r="403" spans="1:6" ht="12.75">
      <c r="A403" s="10">
        <v>1.17</v>
      </c>
      <c r="B403">
        <f>C400</f>
        <v>82</v>
      </c>
      <c r="C403">
        <v>17</v>
      </c>
      <c r="D403" s="2">
        <f aca="true" t="shared" si="84" ref="D403:D416">(B403-B404)/B403</f>
        <v>0.2073170731707317</v>
      </c>
      <c r="E403" s="3">
        <f aca="true" t="shared" si="85" ref="E403:E416">B404/82</f>
        <v>0.7926829268292683</v>
      </c>
      <c r="F403" s="2">
        <f aca="true" t="shared" si="86" ref="F403:F416">2*D403/(2-D403)</f>
        <v>0.2312925170068027</v>
      </c>
    </row>
    <row r="404" spans="1:6" ht="12.75">
      <c r="A404" s="10">
        <v>1.25</v>
      </c>
      <c r="B404">
        <f aca="true" t="shared" si="87" ref="B404:B417">B403-C403</f>
        <v>65</v>
      </c>
      <c r="C404">
        <v>18</v>
      </c>
      <c r="D404" s="2">
        <f t="shared" si="84"/>
        <v>0.27692307692307694</v>
      </c>
      <c r="E404" s="3">
        <f t="shared" si="85"/>
        <v>0.573170731707317</v>
      </c>
      <c r="F404" s="2">
        <f t="shared" si="86"/>
        <v>0.32142857142857145</v>
      </c>
    </row>
    <row r="405" spans="1:6" ht="12.75">
      <c r="A405" s="10">
        <v>1.33</v>
      </c>
      <c r="B405">
        <f t="shared" si="87"/>
        <v>47</v>
      </c>
      <c r="C405">
        <v>6</v>
      </c>
      <c r="D405" s="2">
        <f t="shared" si="84"/>
        <v>0.1276595744680851</v>
      </c>
      <c r="E405" s="3">
        <f t="shared" si="85"/>
        <v>0.5</v>
      </c>
      <c r="F405" s="2">
        <f t="shared" si="86"/>
        <v>0.13636363636363635</v>
      </c>
    </row>
    <row r="406" spans="1:6" ht="12.75">
      <c r="A406" s="10">
        <v>1.42</v>
      </c>
      <c r="B406">
        <f t="shared" si="87"/>
        <v>41</v>
      </c>
      <c r="D406" s="2">
        <f t="shared" si="84"/>
        <v>0</v>
      </c>
      <c r="E406" s="3">
        <f t="shared" si="85"/>
        <v>0.5</v>
      </c>
      <c r="F406" s="2">
        <f t="shared" si="86"/>
        <v>0</v>
      </c>
    </row>
    <row r="407" spans="1:6" ht="12.75">
      <c r="A407" s="10">
        <v>1.5</v>
      </c>
      <c r="B407">
        <f t="shared" si="87"/>
        <v>41</v>
      </c>
      <c r="C407">
        <v>12</v>
      </c>
      <c r="D407" s="2">
        <f t="shared" si="84"/>
        <v>0.2926829268292683</v>
      </c>
      <c r="E407" s="3">
        <f t="shared" si="85"/>
        <v>0.35365853658536583</v>
      </c>
      <c r="F407" s="2">
        <f t="shared" si="86"/>
        <v>0.34285714285714286</v>
      </c>
    </row>
    <row r="408" spans="1:6" ht="12.75">
      <c r="A408" s="10">
        <v>1.58</v>
      </c>
      <c r="B408">
        <f t="shared" si="87"/>
        <v>29</v>
      </c>
      <c r="C408">
        <v>5</v>
      </c>
      <c r="D408" s="2">
        <f t="shared" si="84"/>
        <v>0.1724137931034483</v>
      </c>
      <c r="E408" s="3">
        <f t="shared" si="85"/>
        <v>0.2926829268292683</v>
      </c>
      <c r="F408" s="2">
        <f t="shared" si="86"/>
        <v>0.18867924528301888</v>
      </c>
    </row>
    <row r="409" spans="1:6" ht="12.75">
      <c r="A409" s="10">
        <v>1.66</v>
      </c>
      <c r="B409">
        <f t="shared" si="87"/>
        <v>24</v>
      </c>
      <c r="C409">
        <v>6</v>
      </c>
      <c r="D409" s="2">
        <f t="shared" si="84"/>
        <v>0.25</v>
      </c>
      <c r="E409" s="3">
        <f t="shared" si="85"/>
        <v>0.21951219512195122</v>
      </c>
      <c r="F409" s="2">
        <f t="shared" si="86"/>
        <v>0.2857142857142857</v>
      </c>
    </row>
    <row r="410" spans="1:6" ht="12.75">
      <c r="A410" s="10">
        <v>1.75</v>
      </c>
      <c r="B410">
        <f t="shared" si="87"/>
        <v>18</v>
      </c>
      <c r="D410" s="2">
        <f t="shared" si="84"/>
        <v>0</v>
      </c>
      <c r="E410" s="3">
        <f t="shared" si="85"/>
        <v>0.21951219512195122</v>
      </c>
      <c r="F410" s="2">
        <f t="shared" si="86"/>
        <v>0</v>
      </c>
    </row>
    <row r="411" spans="1:6" ht="12.75">
      <c r="A411" s="10">
        <v>1.83</v>
      </c>
      <c r="B411">
        <f t="shared" si="87"/>
        <v>18</v>
      </c>
      <c r="D411" s="2">
        <f t="shared" si="84"/>
        <v>0</v>
      </c>
      <c r="E411" s="3">
        <f t="shared" si="85"/>
        <v>0.21951219512195122</v>
      </c>
      <c r="F411" s="2">
        <f t="shared" si="86"/>
        <v>0</v>
      </c>
    </row>
    <row r="412" spans="1:6" ht="12.75">
      <c r="A412" s="10">
        <v>1.92</v>
      </c>
      <c r="B412">
        <f t="shared" si="87"/>
        <v>18</v>
      </c>
      <c r="D412" s="2">
        <f t="shared" si="84"/>
        <v>0</v>
      </c>
      <c r="E412" s="3">
        <f t="shared" si="85"/>
        <v>0.21951219512195122</v>
      </c>
      <c r="F412" s="2">
        <f t="shared" si="86"/>
        <v>0</v>
      </c>
    </row>
    <row r="413" spans="1:6" ht="12.75">
      <c r="A413" s="10">
        <v>2</v>
      </c>
      <c r="B413">
        <f t="shared" si="87"/>
        <v>18</v>
      </c>
      <c r="C413">
        <v>6</v>
      </c>
      <c r="D413" s="2">
        <f t="shared" si="84"/>
        <v>0.3333333333333333</v>
      </c>
      <c r="E413" s="3">
        <f t="shared" si="85"/>
        <v>0.14634146341463414</v>
      </c>
      <c r="F413" s="2">
        <f t="shared" si="86"/>
        <v>0.39999999999999997</v>
      </c>
    </row>
    <row r="414" spans="1:6" ht="12.75">
      <c r="A414" s="10">
        <v>2.08</v>
      </c>
      <c r="B414">
        <f t="shared" si="87"/>
        <v>12</v>
      </c>
      <c r="C414">
        <v>6</v>
      </c>
      <c r="D414" s="2">
        <f t="shared" si="84"/>
        <v>0.5</v>
      </c>
      <c r="E414" s="3">
        <f t="shared" si="85"/>
        <v>0.07317073170731707</v>
      </c>
      <c r="F414" s="2">
        <f t="shared" si="86"/>
        <v>0.6666666666666666</v>
      </c>
    </row>
    <row r="415" spans="1:6" ht="12.75">
      <c r="A415" s="10">
        <v>2.16</v>
      </c>
      <c r="B415">
        <f t="shared" si="87"/>
        <v>6</v>
      </c>
      <c r="C415">
        <v>5</v>
      </c>
      <c r="D415" s="2">
        <f t="shared" si="84"/>
        <v>0.8333333333333334</v>
      </c>
      <c r="E415" s="3">
        <f t="shared" si="85"/>
        <v>0.012195121951219513</v>
      </c>
      <c r="F415" s="2">
        <f t="shared" si="86"/>
        <v>1.4285714285714288</v>
      </c>
    </row>
    <row r="416" spans="1:6" ht="12.75">
      <c r="A416" s="10">
        <v>2.25</v>
      </c>
      <c r="B416">
        <f t="shared" si="87"/>
        <v>1</v>
      </c>
      <c r="C416">
        <v>1</v>
      </c>
      <c r="D416" s="2">
        <f t="shared" si="84"/>
        <v>1</v>
      </c>
      <c r="E416" s="3">
        <f t="shared" si="85"/>
        <v>0</v>
      </c>
      <c r="F416" s="2">
        <f t="shared" si="86"/>
        <v>2</v>
      </c>
    </row>
    <row r="417" ht="12.75">
      <c r="B417">
        <f t="shared" si="87"/>
        <v>0</v>
      </c>
    </row>
    <row r="419" spans="2:3" ht="12.75">
      <c r="B419" s="4" t="s">
        <v>15</v>
      </c>
      <c r="C419">
        <v>94</v>
      </c>
    </row>
    <row r="421" spans="1:6" ht="12.75">
      <c r="A421" s="5" t="s">
        <v>3</v>
      </c>
      <c r="B421" s="6" t="s">
        <v>4</v>
      </c>
      <c r="C421" s="6" t="s">
        <v>5</v>
      </c>
      <c r="D421" s="7" t="s">
        <v>6</v>
      </c>
      <c r="E421" s="8" t="s">
        <v>7</v>
      </c>
      <c r="F421" s="9" t="s">
        <v>8</v>
      </c>
    </row>
    <row r="422" spans="1:6" ht="12.75">
      <c r="A422" s="10">
        <v>1.01</v>
      </c>
      <c r="B422">
        <f>C419</f>
        <v>94</v>
      </c>
      <c r="C422">
        <v>4</v>
      </c>
      <c r="D422" s="2">
        <f aca="true" t="shared" si="88" ref="D422:D443">(B422-B423)/B422</f>
        <v>0.0425531914893617</v>
      </c>
      <c r="E422" s="3">
        <f aca="true" t="shared" si="89" ref="E422:E443">B423/94</f>
        <v>0.9574468085106383</v>
      </c>
      <c r="F422" s="2">
        <f aca="true" t="shared" si="90" ref="F422:F443">2*D422/(2-D422)</f>
        <v>0.043478260869565216</v>
      </c>
    </row>
    <row r="423" spans="1:6" ht="12.75">
      <c r="A423" s="10">
        <v>1.09</v>
      </c>
      <c r="B423">
        <f aca="true" t="shared" si="91" ref="B423:B444">B422-C422</f>
        <v>90</v>
      </c>
      <c r="D423" s="2">
        <f t="shared" si="88"/>
        <v>0</v>
      </c>
      <c r="E423" s="3">
        <f t="shared" si="89"/>
        <v>0.9574468085106383</v>
      </c>
      <c r="F423" s="2">
        <f t="shared" si="90"/>
        <v>0</v>
      </c>
    </row>
    <row r="424" spans="1:6" ht="12.75">
      <c r="A424" s="10">
        <v>1.17</v>
      </c>
      <c r="B424">
        <f t="shared" si="91"/>
        <v>90</v>
      </c>
      <c r="C424">
        <v>7</v>
      </c>
      <c r="D424" s="2">
        <f t="shared" si="88"/>
        <v>0.07777777777777778</v>
      </c>
      <c r="E424" s="3">
        <f t="shared" si="89"/>
        <v>0.8829787234042553</v>
      </c>
      <c r="F424" s="2">
        <f t="shared" si="90"/>
        <v>0.08092485549132948</v>
      </c>
    </row>
    <row r="425" spans="1:6" ht="12.75">
      <c r="A425" s="10">
        <v>1.26</v>
      </c>
      <c r="B425">
        <f t="shared" si="91"/>
        <v>83</v>
      </c>
      <c r="C425">
        <v>2</v>
      </c>
      <c r="D425" s="2">
        <f t="shared" si="88"/>
        <v>0.024096385542168676</v>
      </c>
      <c r="E425" s="3">
        <f t="shared" si="89"/>
        <v>0.8617021276595744</v>
      </c>
      <c r="F425" s="2">
        <f t="shared" si="90"/>
        <v>0.024390243902439025</v>
      </c>
    </row>
    <row r="426" spans="1:6" ht="12.75">
      <c r="A426" s="10">
        <v>1.34</v>
      </c>
      <c r="B426">
        <f t="shared" si="91"/>
        <v>81</v>
      </c>
      <c r="C426">
        <v>3</v>
      </c>
      <c r="D426" s="2">
        <f t="shared" si="88"/>
        <v>0.037037037037037035</v>
      </c>
      <c r="E426" s="3">
        <f t="shared" si="89"/>
        <v>0.8297872340425532</v>
      </c>
      <c r="F426" s="2">
        <f t="shared" si="90"/>
        <v>0.03773584905660377</v>
      </c>
    </row>
    <row r="427" spans="1:6" ht="12.75">
      <c r="A427" s="10">
        <v>1.43</v>
      </c>
      <c r="B427">
        <f t="shared" si="91"/>
        <v>78</v>
      </c>
      <c r="C427">
        <v>3</v>
      </c>
      <c r="D427" s="2">
        <f t="shared" si="88"/>
        <v>0.038461538461538464</v>
      </c>
      <c r="E427" s="3">
        <f t="shared" si="89"/>
        <v>0.7978723404255319</v>
      </c>
      <c r="F427" s="2">
        <f t="shared" si="90"/>
        <v>0.03921568627450981</v>
      </c>
    </row>
    <row r="428" spans="1:6" ht="12.75">
      <c r="A428" s="10">
        <v>1.51</v>
      </c>
      <c r="B428">
        <f t="shared" si="91"/>
        <v>75</v>
      </c>
      <c r="C428">
        <v>5</v>
      </c>
      <c r="D428" s="2">
        <f t="shared" si="88"/>
        <v>0.06666666666666667</v>
      </c>
      <c r="E428" s="3">
        <f t="shared" si="89"/>
        <v>0.7446808510638298</v>
      </c>
      <c r="F428" s="2">
        <f t="shared" si="90"/>
        <v>0.06896551724137931</v>
      </c>
    </row>
    <row r="429" spans="1:6" ht="12.75">
      <c r="A429" s="10">
        <v>1.59</v>
      </c>
      <c r="B429">
        <f t="shared" si="91"/>
        <v>70</v>
      </c>
      <c r="C429">
        <v>10</v>
      </c>
      <c r="D429" s="2">
        <f t="shared" si="88"/>
        <v>0.14285714285714285</v>
      </c>
      <c r="E429" s="3">
        <f t="shared" si="89"/>
        <v>0.6382978723404256</v>
      </c>
      <c r="F429" s="2">
        <f t="shared" si="90"/>
        <v>0.15384615384615383</v>
      </c>
    </row>
    <row r="430" spans="1:6" ht="12.75">
      <c r="A430" s="10">
        <v>1.67</v>
      </c>
      <c r="B430">
        <f t="shared" si="91"/>
        <v>60</v>
      </c>
      <c r="C430">
        <v>10</v>
      </c>
      <c r="D430" s="2">
        <f t="shared" si="88"/>
        <v>0.16666666666666666</v>
      </c>
      <c r="E430" s="3">
        <f t="shared" si="89"/>
        <v>0.5319148936170213</v>
      </c>
      <c r="F430" s="2">
        <f t="shared" si="90"/>
        <v>0.18181818181818182</v>
      </c>
    </row>
    <row r="431" spans="1:6" ht="12.75">
      <c r="A431" s="10">
        <v>1.76</v>
      </c>
      <c r="B431">
        <f t="shared" si="91"/>
        <v>50</v>
      </c>
      <c r="C431">
        <v>2</v>
      </c>
      <c r="D431" s="2">
        <f t="shared" si="88"/>
        <v>0.04</v>
      </c>
      <c r="E431" s="3">
        <f t="shared" si="89"/>
        <v>0.5106382978723404</v>
      </c>
      <c r="F431" s="2">
        <f t="shared" si="90"/>
        <v>0.04081632653061225</v>
      </c>
    </row>
    <row r="432" spans="1:6" ht="12.75">
      <c r="A432" s="10">
        <v>1.84</v>
      </c>
      <c r="B432">
        <f t="shared" si="91"/>
        <v>48</v>
      </c>
      <c r="C432">
        <v>7</v>
      </c>
      <c r="D432" s="2">
        <f t="shared" si="88"/>
        <v>0.14583333333333334</v>
      </c>
      <c r="E432" s="3">
        <f t="shared" si="89"/>
        <v>0.43617021276595747</v>
      </c>
      <c r="F432" s="2">
        <f t="shared" si="90"/>
        <v>0.15730337078651685</v>
      </c>
    </row>
    <row r="433" spans="1:6" ht="12.75">
      <c r="A433" s="10">
        <v>1.92</v>
      </c>
      <c r="B433">
        <f t="shared" si="91"/>
        <v>41</v>
      </c>
      <c r="C433">
        <v>12</v>
      </c>
      <c r="D433" s="2">
        <f t="shared" si="88"/>
        <v>0.2926829268292683</v>
      </c>
      <c r="E433" s="3">
        <f t="shared" si="89"/>
        <v>0.30851063829787234</v>
      </c>
      <c r="F433" s="2">
        <f t="shared" si="90"/>
        <v>0.34285714285714286</v>
      </c>
    </row>
    <row r="434" spans="1:6" ht="12.75">
      <c r="A434" s="10">
        <v>2</v>
      </c>
      <c r="B434">
        <f t="shared" si="91"/>
        <v>29</v>
      </c>
      <c r="C434">
        <v>5</v>
      </c>
      <c r="D434" s="2">
        <f t="shared" si="88"/>
        <v>0.1724137931034483</v>
      </c>
      <c r="E434" s="3">
        <f t="shared" si="89"/>
        <v>0.2553191489361702</v>
      </c>
      <c r="F434" s="2">
        <f t="shared" si="90"/>
        <v>0.18867924528301888</v>
      </c>
    </row>
    <row r="435" spans="1:6" ht="12.75">
      <c r="A435" s="10">
        <v>2.09</v>
      </c>
      <c r="B435">
        <f t="shared" si="91"/>
        <v>24</v>
      </c>
      <c r="C435">
        <v>7</v>
      </c>
      <c r="D435" s="2">
        <f t="shared" si="88"/>
        <v>0.2916666666666667</v>
      </c>
      <c r="E435" s="3">
        <f t="shared" si="89"/>
        <v>0.18085106382978725</v>
      </c>
      <c r="F435" s="2">
        <f t="shared" si="90"/>
        <v>0.34146341463414637</v>
      </c>
    </row>
    <row r="436" spans="1:6" ht="12.75">
      <c r="A436" s="10">
        <v>2.17</v>
      </c>
      <c r="B436">
        <f t="shared" si="91"/>
        <v>17</v>
      </c>
      <c r="C436">
        <v>5</v>
      </c>
      <c r="D436" s="2">
        <f t="shared" si="88"/>
        <v>0.29411764705882354</v>
      </c>
      <c r="E436" s="3">
        <f t="shared" si="89"/>
        <v>0.1276595744680851</v>
      </c>
      <c r="F436" s="2">
        <f t="shared" si="90"/>
        <v>0.3448275862068966</v>
      </c>
    </row>
    <row r="437" spans="1:6" ht="12.75">
      <c r="A437" s="10">
        <v>2.26</v>
      </c>
      <c r="B437">
        <f t="shared" si="91"/>
        <v>12</v>
      </c>
      <c r="D437" s="2">
        <f t="shared" si="88"/>
        <v>0</v>
      </c>
      <c r="E437" s="3">
        <f t="shared" si="89"/>
        <v>0.1276595744680851</v>
      </c>
      <c r="F437" s="2">
        <f t="shared" si="90"/>
        <v>0</v>
      </c>
    </row>
    <row r="438" spans="1:6" ht="12.75">
      <c r="A438" s="10">
        <v>2.34</v>
      </c>
      <c r="B438">
        <f t="shared" si="91"/>
        <v>12</v>
      </c>
      <c r="C438">
        <v>7</v>
      </c>
      <c r="D438" s="2">
        <f t="shared" si="88"/>
        <v>0.5833333333333334</v>
      </c>
      <c r="E438" s="3">
        <f t="shared" si="89"/>
        <v>0.05319148936170213</v>
      </c>
      <c r="F438" s="2">
        <f t="shared" si="90"/>
        <v>0.8235294117647061</v>
      </c>
    </row>
    <row r="439" spans="1:6" ht="12.75">
      <c r="A439" s="10">
        <v>2.42</v>
      </c>
      <c r="B439">
        <f t="shared" si="91"/>
        <v>5</v>
      </c>
      <c r="C439">
        <v>2</v>
      </c>
      <c r="D439" s="2">
        <f t="shared" si="88"/>
        <v>0.4</v>
      </c>
      <c r="E439" s="3">
        <f t="shared" si="89"/>
        <v>0.031914893617021274</v>
      </c>
      <c r="F439" s="2">
        <f t="shared" si="90"/>
        <v>0.5</v>
      </c>
    </row>
    <row r="440" spans="1:6" ht="12.75">
      <c r="A440" s="10">
        <v>2.5</v>
      </c>
      <c r="B440">
        <f t="shared" si="91"/>
        <v>3</v>
      </c>
      <c r="D440" s="2">
        <f t="shared" si="88"/>
        <v>0</v>
      </c>
      <c r="E440" s="3">
        <f t="shared" si="89"/>
        <v>0.031914893617021274</v>
      </c>
      <c r="F440" s="2">
        <f t="shared" si="90"/>
        <v>0</v>
      </c>
    </row>
    <row r="441" spans="1:6" ht="12.75">
      <c r="A441" s="10">
        <v>2.59</v>
      </c>
      <c r="B441">
        <f t="shared" si="91"/>
        <v>3</v>
      </c>
      <c r="D441" s="2">
        <f t="shared" si="88"/>
        <v>0</v>
      </c>
      <c r="E441" s="3">
        <f t="shared" si="89"/>
        <v>0.031914893617021274</v>
      </c>
      <c r="F441" s="2">
        <f t="shared" si="90"/>
        <v>0</v>
      </c>
    </row>
    <row r="442" spans="1:6" ht="12.75">
      <c r="A442" s="10">
        <v>2.67</v>
      </c>
      <c r="B442">
        <f t="shared" si="91"/>
        <v>3</v>
      </c>
      <c r="C442">
        <v>2</v>
      </c>
      <c r="D442" s="2">
        <f t="shared" si="88"/>
        <v>0.6666666666666666</v>
      </c>
      <c r="E442" s="3">
        <f t="shared" si="89"/>
        <v>0.010638297872340425</v>
      </c>
      <c r="F442" s="2">
        <f t="shared" si="90"/>
        <v>0.9999999999999998</v>
      </c>
    </row>
    <row r="443" spans="1:6" ht="12.75">
      <c r="A443" s="10">
        <v>2.75</v>
      </c>
      <c r="B443">
        <f t="shared" si="91"/>
        <v>1</v>
      </c>
      <c r="C443">
        <v>1</v>
      </c>
      <c r="D443" s="2">
        <f t="shared" si="88"/>
        <v>1</v>
      </c>
      <c r="E443" s="3">
        <f t="shared" si="89"/>
        <v>0</v>
      </c>
      <c r="F443" s="2">
        <f t="shared" si="90"/>
        <v>2</v>
      </c>
    </row>
    <row r="444" ht="12.75">
      <c r="B444">
        <f t="shared" si="91"/>
        <v>0</v>
      </c>
    </row>
    <row r="446" ht="12.75">
      <c r="A446" s="1" t="s">
        <v>23</v>
      </c>
    </row>
    <row r="448" ht="12.75">
      <c r="A448" t="s">
        <v>24</v>
      </c>
    </row>
    <row r="449" ht="12.75">
      <c r="A449" t="s">
        <v>25</v>
      </c>
    </row>
    <row r="450" ht="12.75">
      <c r="A450" t="s">
        <v>26</v>
      </c>
    </row>
    <row r="451" ht="12.75">
      <c r="A451" t="s">
        <v>27</v>
      </c>
    </row>
    <row r="452" ht="12.75">
      <c r="A452" t="s">
        <v>80</v>
      </c>
    </row>
    <row r="453" ht="12.75">
      <c r="A453" t="s">
        <v>28</v>
      </c>
    </row>
    <row r="455" ht="12.75">
      <c r="A455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4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0" customWidth="1"/>
    <col min="4" max="4" width="9.140625" style="2" customWidth="1"/>
    <col min="5" max="5" width="9.140625" style="3" customWidth="1"/>
    <col min="6" max="6" width="9.140625" style="2" customWidth="1"/>
  </cols>
  <sheetData>
    <row r="1" ht="12.75">
      <c r="A1" s="1" t="s">
        <v>29</v>
      </c>
    </row>
    <row r="3" spans="1:3" ht="12.75">
      <c r="A3" s="1" t="s">
        <v>30</v>
      </c>
      <c r="B3" s="4" t="s">
        <v>15</v>
      </c>
      <c r="C3">
        <v>51</v>
      </c>
    </row>
    <row r="5" spans="1:7" ht="12.75">
      <c r="A5" s="5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9" t="s">
        <v>8</v>
      </c>
      <c r="G5" s="6"/>
    </row>
    <row r="6" spans="1:6" ht="12.75">
      <c r="A6" s="10">
        <v>0</v>
      </c>
      <c r="B6">
        <f>C3</f>
        <v>51</v>
      </c>
      <c r="C6">
        <v>1</v>
      </c>
      <c r="D6" s="2">
        <f aca="true" t="shared" si="0" ref="D6:D22">(B6-B7)/B6</f>
        <v>0.0196078431372549</v>
      </c>
      <c r="E6" s="3">
        <f aca="true" t="shared" si="1" ref="E6:E22">B7/51</f>
        <v>0.9803921568627451</v>
      </c>
      <c r="F6" s="2">
        <f aca="true" t="shared" si="2" ref="F6:F22">2*D6/(2-D6)</f>
        <v>0.019801980198019802</v>
      </c>
    </row>
    <row r="7" spans="1:6" ht="12.75">
      <c r="A7" s="10">
        <v>0.08</v>
      </c>
      <c r="B7">
        <f aca="true" t="shared" si="3" ref="B7:B23">B6-C6</f>
        <v>50</v>
      </c>
      <c r="C7">
        <v>1</v>
      </c>
      <c r="D7" s="2">
        <f t="shared" si="0"/>
        <v>0.02</v>
      </c>
      <c r="E7" s="3">
        <f t="shared" si="1"/>
        <v>0.9607843137254902</v>
      </c>
      <c r="F7" s="2">
        <f t="shared" si="2"/>
        <v>0.020202020202020204</v>
      </c>
    </row>
    <row r="8" spans="1:6" ht="12.75">
      <c r="A8" s="10">
        <v>0.16</v>
      </c>
      <c r="B8">
        <f t="shared" si="3"/>
        <v>49</v>
      </c>
      <c r="C8">
        <v>2</v>
      </c>
      <c r="D8" s="2">
        <f t="shared" si="0"/>
        <v>0.04081632653061224</v>
      </c>
      <c r="E8" s="3">
        <f t="shared" si="1"/>
        <v>0.9215686274509803</v>
      </c>
      <c r="F8" s="2">
        <f t="shared" si="2"/>
        <v>0.041666666666666664</v>
      </c>
    </row>
    <row r="9" spans="1:6" ht="12.75">
      <c r="A9" s="10">
        <v>0.24</v>
      </c>
      <c r="B9">
        <f t="shared" si="3"/>
        <v>47</v>
      </c>
      <c r="C9">
        <v>1</v>
      </c>
      <c r="D9" s="2">
        <f t="shared" si="0"/>
        <v>0.02127659574468085</v>
      </c>
      <c r="E9" s="3">
        <f t="shared" si="1"/>
        <v>0.9019607843137255</v>
      </c>
      <c r="F9" s="2">
        <f t="shared" si="2"/>
        <v>0.02150537634408602</v>
      </c>
    </row>
    <row r="10" spans="1:6" ht="12.75">
      <c r="A10" s="10">
        <v>0.32</v>
      </c>
      <c r="B10">
        <f t="shared" si="3"/>
        <v>46</v>
      </c>
      <c r="D10" s="2">
        <f t="shared" si="0"/>
        <v>0</v>
      </c>
      <c r="E10" s="3">
        <f t="shared" si="1"/>
        <v>0.9019607843137255</v>
      </c>
      <c r="F10" s="2">
        <f t="shared" si="2"/>
        <v>0</v>
      </c>
    </row>
    <row r="11" spans="1:6" ht="12.75">
      <c r="A11" s="10">
        <v>0.4</v>
      </c>
      <c r="B11">
        <f t="shared" si="3"/>
        <v>46</v>
      </c>
      <c r="D11" s="2">
        <f t="shared" si="0"/>
        <v>0</v>
      </c>
      <c r="E11" s="3">
        <f t="shared" si="1"/>
        <v>0.9019607843137255</v>
      </c>
      <c r="F11" s="2">
        <f t="shared" si="2"/>
        <v>0</v>
      </c>
    </row>
    <row r="12" spans="1:13" ht="12.75">
      <c r="A12" s="10">
        <v>0.48</v>
      </c>
      <c r="B12">
        <f t="shared" si="3"/>
        <v>46</v>
      </c>
      <c r="C12">
        <v>8</v>
      </c>
      <c r="D12" s="2">
        <f t="shared" si="0"/>
        <v>0.17391304347826086</v>
      </c>
      <c r="E12" s="3">
        <f t="shared" si="1"/>
        <v>0.7450980392156863</v>
      </c>
      <c r="F12" s="2">
        <f t="shared" si="2"/>
        <v>0.19047619047619047</v>
      </c>
      <c r="J12" s="12"/>
      <c r="K12" s="12"/>
      <c r="L12" s="13"/>
      <c r="M12" s="13"/>
    </row>
    <row r="13" spans="1:6" ht="12.75">
      <c r="A13" s="10">
        <v>0.56</v>
      </c>
      <c r="B13">
        <f t="shared" si="3"/>
        <v>38</v>
      </c>
      <c r="D13" s="2">
        <f t="shared" si="0"/>
        <v>0</v>
      </c>
      <c r="E13" s="3">
        <f t="shared" si="1"/>
        <v>0.7450980392156863</v>
      </c>
      <c r="F13" s="2">
        <f t="shared" si="2"/>
        <v>0</v>
      </c>
    </row>
    <row r="14" spans="1:6" ht="12.75">
      <c r="A14" s="10">
        <v>0.64</v>
      </c>
      <c r="B14">
        <f t="shared" si="3"/>
        <v>38</v>
      </c>
      <c r="D14" s="2">
        <f t="shared" si="0"/>
        <v>0</v>
      </c>
      <c r="E14" s="3">
        <f t="shared" si="1"/>
        <v>0.7450980392156863</v>
      </c>
      <c r="F14" s="2">
        <f t="shared" si="2"/>
        <v>0</v>
      </c>
    </row>
    <row r="15" spans="1:6" ht="12.75">
      <c r="A15" s="10">
        <v>0.72</v>
      </c>
      <c r="B15">
        <f t="shared" si="3"/>
        <v>38</v>
      </c>
      <c r="C15">
        <v>4</v>
      </c>
      <c r="D15" s="2">
        <f t="shared" si="0"/>
        <v>0.10526315789473684</v>
      </c>
      <c r="E15" s="3">
        <f t="shared" si="1"/>
        <v>0.6666666666666666</v>
      </c>
      <c r="F15" s="2">
        <f t="shared" si="2"/>
        <v>0.1111111111111111</v>
      </c>
    </row>
    <row r="16" spans="1:6" ht="12.75">
      <c r="A16" s="10">
        <v>0.8</v>
      </c>
      <c r="B16">
        <f t="shared" si="3"/>
        <v>34</v>
      </c>
      <c r="C16">
        <v>6</v>
      </c>
      <c r="D16" s="2">
        <f t="shared" si="0"/>
        <v>0.17647058823529413</v>
      </c>
      <c r="E16" s="3">
        <f t="shared" si="1"/>
        <v>0.5490196078431373</v>
      </c>
      <c r="F16" s="2">
        <f t="shared" si="2"/>
        <v>0.19354838709677422</v>
      </c>
    </row>
    <row r="17" spans="1:6" ht="12.75">
      <c r="A17" s="10">
        <v>0.88</v>
      </c>
      <c r="B17">
        <f t="shared" si="3"/>
        <v>28</v>
      </c>
      <c r="C17">
        <v>3</v>
      </c>
      <c r="D17" s="2">
        <f t="shared" si="0"/>
        <v>0.10714285714285714</v>
      </c>
      <c r="E17" s="3">
        <f t="shared" si="1"/>
        <v>0.49019607843137253</v>
      </c>
      <c r="F17" s="2">
        <f t="shared" si="2"/>
        <v>0.11320754716981132</v>
      </c>
    </row>
    <row r="18" spans="1:6" ht="12.75">
      <c r="A18" s="10">
        <v>0.96</v>
      </c>
      <c r="B18">
        <f t="shared" si="3"/>
        <v>25</v>
      </c>
      <c r="D18" s="2">
        <f t="shared" si="0"/>
        <v>0</v>
      </c>
      <c r="E18" s="3">
        <f t="shared" si="1"/>
        <v>0.49019607843137253</v>
      </c>
      <c r="F18" s="2">
        <f t="shared" si="2"/>
        <v>0</v>
      </c>
    </row>
    <row r="19" spans="1:6" ht="12.75">
      <c r="A19" s="10">
        <v>1.04</v>
      </c>
      <c r="B19">
        <f t="shared" si="3"/>
        <v>25</v>
      </c>
      <c r="D19" s="2">
        <f t="shared" si="0"/>
        <v>0</v>
      </c>
      <c r="E19" s="3">
        <f t="shared" si="1"/>
        <v>0.49019607843137253</v>
      </c>
      <c r="F19" s="2">
        <f t="shared" si="2"/>
        <v>0</v>
      </c>
    </row>
    <row r="20" spans="1:6" ht="12.75">
      <c r="A20" s="10">
        <v>1.12</v>
      </c>
      <c r="B20">
        <f t="shared" si="3"/>
        <v>25</v>
      </c>
      <c r="D20" s="2">
        <f t="shared" si="0"/>
        <v>0</v>
      </c>
      <c r="E20" s="3">
        <f t="shared" si="1"/>
        <v>0.49019607843137253</v>
      </c>
      <c r="F20" s="2">
        <f t="shared" si="2"/>
        <v>0</v>
      </c>
    </row>
    <row r="21" spans="1:6" ht="12.75">
      <c r="A21" s="10">
        <v>1.2</v>
      </c>
      <c r="B21">
        <f t="shared" si="3"/>
        <v>25</v>
      </c>
      <c r="C21">
        <v>4</v>
      </c>
      <c r="D21" s="2">
        <f t="shared" si="0"/>
        <v>0.16</v>
      </c>
      <c r="E21" s="3">
        <f t="shared" si="1"/>
        <v>0.4117647058823529</v>
      </c>
      <c r="F21" s="2">
        <f t="shared" si="2"/>
        <v>0.17391304347826086</v>
      </c>
    </row>
    <row r="22" spans="1:6" ht="12.75">
      <c r="A22" s="10">
        <v>1.28</v>
      </c>
      <c r="B22">
        <f t="shared" si="3"/>
        <v>21</v>
      </c>
      <c r="C22">
        <v>4</v>
      </c>
      <c r="D22" s="2">
        <f t="shared" si="0"/>
        <v>0.19047619047619047</v>
      </c>
      <c r="E22" s="3">
        <f t="shared" si="1"/>
        <v>0.3333333333333333</v>
      </c>
      <c r="F22" s="2">
        <f t="shared" si="2"/>
        <v>0.21052631578947367</v>
      </c>
    </row>
    <row r="23" spans="1:2" ht="12.75">
      <c r="A23" s="10">
        <v>1.36</v>
      </c>
      <c r="B23">
        <f t="shared" si="3"/>
        <v>17</v>
      </c>
    </row>
    <row r="25" spans="1:3" ht="12.75">
      <c r="A25" s="14" t="s">
        <v>68</v>
      </c>
      <c r="B25" s="4" t="s">
        <v>15</v>
      </c>
      <c r="C25">
        <v>212</v>
      </c>
    </row>
    <row r="27" spans="1:6" ht="12.75">
      <c r="A27" s="5" t="s">
        <v>3</v>
      </c>
      <c r="B27" s="6" t="s">
        <v>4</v>
      </c>
      <c r="C27" s="6" t="s">
        <v>5</v>
      </c>
      <c r="D27" s="7" t="s">
        <v>6</v>
      </c>
      <c r="E27" s="8" t="s">
        <v>7</v>
      </c>
      <c r="F27" s="9" t="s">
        <v>8</v>
      </c>
    </row>
    <row r="28" spans="1:6" ht="12.75">
      <c r="A28" s="10">
        <v>0.08602150537634408</v>
      </c>
      <c r="B28">
        <f>C25</f>
        <v>212</v>
      </c>
      <c r="C28">
        <v>18</v>
      </c>
      <c r="D28" s="2">
        <f aca="true" t="shared" si="4" ref="D28:D42">(B28-B29)/B28</f>
        <v>0.08490566037735849</v>
      </c>
      <c r="E28" s="3">
        <v>1</v>
      </c>
      <c r="F28" s="2">
        <f aca="true" t="shared" si="5" ref="F28:F42">2*D28/(2-D28)</f>
        <v>0.08866995073891626</v>
      </c>
    </row>
    <row r="29" spans="1:6" ht="12.75">
      <c r="A29" s="10">
        <v>0.16397849462365593</v>
      </c>
      <c r="B29">
        <f aca="true" t="shared" si="6" ref="B29:B43">B28-C28</f>
        <v>194</v>
      </c>
      <c r="C29">
        <v>18</v>
      </c>
      <c r="D29" s="2">
        <f t="shared" si="4"/>
        <v>0.09278350515463918</v>
      </c>
      <c r="E29" s="3">
        <v>0.9154929577464789</v>
      </c>
      <c r="F29" s="2">
        <f t="shared" si="5"/>
        <v>0.0972972972972973</v>
      </c>
    </row>
    <row r="30" spans="1:6" ht="12.75">
      <c r="A30" s="10">
        <v>0.24193548387096775</v>
      </c>
      <c r="B30">
        <f t="shared" si="6"/>
        <v>176</v>
      </c>
      <c r="C30">
        <v>12</v>
      </c>
      <c r="D30" s="2">
        <f t="shared" si="4"/>
        <v>0.06818181818181818</v>
      </c>
      <c r="E30" s="3">
        <v>0.8309859154929577</v>
      </c>
      <c r="F30" s="2">
        <f t="shared" si="5"/>
        <v>0.07058823529411765</v>
      </c>
    </row>
    <row r="31" spans="1:6" ht="12.75">
      <c r="A31" s="10">
        <v>0.31989247311827956</v>
      </c>
      <c r="B31">
        <f t="shared" si="6"/>
        <v>164</v>
      </c>
      <c r="C31">
        <v>19</v>
      </c>
      <c r="D31" s="2">
        <f t="shared" si="4"/>
        <v>0.11585365853658537</v>
      </c>
      <c r="E31" s="3">
        <v>0.7746478873239436</v>
      </c>
      <c r="F31" s="2">
        <f t="shared" si="5"/>
        <v>0.12297734627831716</v>
      </c>
    </row>
    <row r="32" spans="1:6" ht="12.75">
      <c r="A32" s="10">
        <v>0.39784946236559143</v>
      </c>
      <c r="B32">
        <f t="shared" si="6"/>
        <v>145</v>
      </c>
      <c r="C32">
        <v>29</v>
      </c>
      <c r="D32" s="2">
        <f t="shared" si="4"/>
        <v>0.2</v>
      </c>
      <c r="E32" s="3">
        <v>0.6830985915492958</v>
      </c>
      <c r="F32" s="2">
        <f t="shared" si="5"/>
        <v>0.22222222222222224</v>
      </c>
    </row>
    <row r="33" spans="1:6" ht="12.75">
      <c r="A33" s="10">
        <v>0.4758064516129032</v>
      </c>
      <c r="B33">
        <f t="shared" si="6"/>
        <v>116</v>
      </c>
      <c r="C33">
        <v>23</v>
      </c>
      <c r="D33" s="2">
        <f t="shared" si="4"/>
        <v>0.19827586206896552</v>
      </c>
      <c r="E33" s="3">
        <v>0.545774647887324</v>
      </c>
      <c r="F33" s="2">
        <f t="shared" si="5"/>
        <v>0.22009569377990432</v>
      </c>
    </row>
    <row r="34" spans="1:6" ht="12.75">
      <c r="A34" s="10">
        <v>0.553763440860215</v>
      </c>
      <c r="B34">
        <f t="shared" si="6"/>
        <v>93</v>
      </c>
      <c r="C34">
        <v>20</v>
      </c>
      <c r="D34" s="2">
        <f t="shared" si="4"/>
        <v>0.21505376344086022</v>
      </c>
      <c r="E34" s="3">
        <v>0.43661971830985913</v>
      </c>
      <c r="F34" s="2">
        <f t="shared" si="5"/>
        <v>0.24096385542168675</v>
      </c>
    </row>
    <row r="35" spans="1:6" ht="12.75">
      <c r="A35" s="10">
        <v>0.6317204301075269</v>
      </c>
      <c r="B35">
        <f t="shared" si="6"/>
        <v>73</v>
      </c>
      <c r="C35">
        <v>20</v>
      </c>
      <c r="D35" s="2">
        <f t="shared" si="4"/>
        <v>0.273972602739726</v>
      </c>
      <c r="E35" s="3">
        <v>0.3415492957746479</v>
      </c>
      <c r="F35" s="2">
        <f t="shared" si="5"/>
        <v>0.31746031746031744</v>
      </c>
    </row>
    <row r="36" spans="1:6" ht="12.75">
      <c r="A36" s="10">
        <v>0.7096774193548386</v>
      </c>
      <c r="B36">
        <f t="shared" si="6"/>
        <v>53</v>
      </c>
      <c r="C36">
        <v>18</v>
      </c>
      <c r="D36" s="2">
        <f t="shared" si="4"/>
        <v>0.33962264150943394</v>
      </c>
      <c r="E36" s="3">
        <v>0.246478873239437</v>
      </c>
      <c r="F36" s="2">
        <f>2*D36/(2-D36)</f>
        <v>0.40909090909090906</v>
      </c>
    </row>
    <row r="37" spans="1:6" ht="12.75">
      <c r="A37" s="10">
        <v>0.7876344086021505</v>
      </c>
      <c r="B37">
        <f t="shared" si="6"/>
        <v>35</v>
      </c>
      <c r="C37">
        <v>12</v>
      </c>
      <c r="D37" s="2">
        <f t="shared" si="4"/>
        <v>0.34285714285714286</v>
      </c>
      <c r="E37" s="3">
        <v>0.1619718309859155</v>
      </c>
      <c r="F37" s="2">
        <f t="shared" si="5"/>
        <v>0.4137931034482759</v>
      </c>
    </row>
    <row r="38" spans="1:6" ht="12.75">
      <c r="A38" s="10">
        <v>0.8655913978494624</v>
      </c>
      <c r="B38">
        <f t="shared" si="6"/>
        <v>23</v>
      </c>
      <c r="C38">
        <v>6</v>
      </c>
      <c r="D38" s="2">
        <f t="shared" si="4"/>
        <v>0.2608695652173913</v>
      </c>
      <c r="E38" s="3">
        <v>0.10563380281690138</v>
      </c>
      <c r="F38" s="2">
        <f t="shared" si="5"/>
        <v>0.3</v>
      </c>
    </row>
    <row r="39" spans="1:6" ht="12.75">
      <c r="A39" s="10">
        <v>0.9435483870967744</v>
      </c>
      <c r="B39">
        <f t="shared" si="6"/>
        <v>17</v>
      </c>
      <c r="C39">
        <v>7</v>
      </c>
      <c r="D39" s="2">
        <f t="shared" si="4"/>
        <v>0.4117647058823529</v>
      </c>
      <c r="E39" s="3">
        <v>0.07746478873239437</v>
      </c>
      <c r="F39" s="2">
        <f t="shared" si="5"/>
        <v>0.5185185185185185</v>
      </c>
    </row>
    <row r="40" spans="1:6" ht="12.75">
      <c r="A40" s="10">
        <v>1.0215053763440862</v>
      </c>
      <c r="B40">
        <f t="shared" si="6"/>
        <v>10</v>
      </c>
      <c r="C40">
        <v>2</v>
      </c>
      <c r="D40" s="2">
        <f t="shared" si="4"/>
        <v>0.2</v>
      </c>
      <c r="E40" s="3">
        <v>0.045774647887323994</v>
      </c>
      <c r="F40" s="2">
        <f t="shared" si="5"/>
        <v>0.22222222222222224</v>
      </c>
    </row>
    <row r="41" spans="1:6" ht="12.75">
      <c r="A41" s="10">
        <v>1.0994623655913978</v>
      </c>
      <c r="B41">
        <f t="shared" si="6"/>
        <v>8</v>
      </c>
      <c r="C41">
        <v>6</v>
      </c>
      <c r="D41" s="2">
        <f t="shared" si="4"/>
        <v>0.75</v>
      </c>
      <c r="E41" s="3">
        <v>0.035211267605633756</v>
      </c>
      <c r="F41" s="2">
        <f t="shared" si="5"/>
        <v>1.2</v>
      </c>
    </row>
    <row r="42" spans="1:6" ht="12.75">
      <c r="A42" s="10">
        <v>1.1774193548387097</v>
      </c>
      <c r="B42">
        <f t="shared" si="6"/>
        <v>2</v>
      </c>
      <c r="C42">
        <v>2</v>
      </c>
      <c r="D42" s="2">
        <f t="shared" si="4"/>
        <v>1</v>
      </c>
      <c r="E42" s="3">
        <v>0.007042253521126751</v>
      </c>
      <c r="F42" s="2">
        <f t="shared" si="5"/>
        <v>2</v>
      </c>
    </row>
    <row r="43" spans="1:2" ht="12.75">
      <c r="A43" s="10">
        <v>1.2553763440860217</v>
      </c>
      <c r="B43">
        <f t="shared" si="6"/>
        <v>0</v>
      </c>
    </row>
    <row r="45" spans="1:3" ht="12.75">
      <c r="A45" s="14" t="s">
        <v>69</v>
      </c>
      <c r="B45" s="4" t="s">
        <v>14</v>
      </c>
      <c r="C45">
        <v>16</v>
      </c>
    </row>
    <row r="47" spans="1:6" ht="12.75">
      <c r="A47" s="5" t="s">
        <v>3</v>
      </c>
      <c r="B47" s="6" t="s">
        <v>4</v>
      </c>
      <c r="C47" s="6" t="s">
        <v>5</v>
      </c>
      <c r="D47" s="7" t="s">
        <v>6</v>
      </c>
      <c r="E47" s="8" t="s">
        <v>7</v>
      </c>
      <c r="F47" s="9" t="s">
        <v>8</v>
      </c>
    </row>
    <row r="48" spans="1:6" ht="12.75">
      <c r="A48" s="10">
        <v>0.92</v>
      </c>
      <c r="B48">
        <v>16</v>
      </c>
      <c r="C48" s="11">
        <v>1</v>
      </c>
      <c r="D48" s="2">
        <f aca="true" t="shared" si="7" ref="D48:D62">(B48-B49)/B48</f>
        <v>0.0625</v>
      </c>
      <c r="E48" s="3">
        <f>B48/16</f>
        <v>1</v>
      </c>
      <c r="F48" s="2">
        <f aca="true" t="shared" si="8" ref="F48:F62">2*D48/(2-D48)</f>
        <v>0.06451612903225806</v>
      </c>
    </row>
    <row r="49" spans="1:6" ht="12.75">
      <c r="A49" s="10">
        <v>1.07</v>
      </c>
      <c r="B49">
        <f aca="true" t="shared" si="9" ref="B49:B63">B48-C48</f>
        <v>15</v>
      </c>
      <c r="C49" s="11">
        <v>0</v>
      </c>
      <c r="D49" s="2">
        <f t="shared" si="7"/>
        <v>0</v>
      </c>
      <c r="E49" s="3">
        <f aca="true" t="shared" si="10" ref="E49:E62">B49/16</f>
        <v>0.9375</v>
      </c>
      <c r="F49" s="2">
        <f t="shared" si="8"/>
        <v>0</v>
      </c>
    </row>
    <row r="50" spans="1:6" ht="12.75">
      <c r="A50" s="10">
        <v>1.23</v>
      </c>
      <c r="B50">
        <f t="shared" si="9"/>
        <v>15</v>
      </c>
      <c r="C50" s="11">
        <v>0</v>
      </c>
      <c r="D50" s="2">
        <f t="shared" si="7"/>
        <v>0</v>
      </c>
      <c r="E50" s="3">
        <f t="shared" si="10"/>
        <v>0.9375</v>
      </c>
      <c r="F50" s="2">
        <f t="shared" si="8"/>
        <v>0</v>
      </c>
    </row>
    <row r="51" spans="1:6" ht="12.75">
      <c r="A51" s="10">
        <v>1.38</v>
      </c>
      <c r="B51">
        <f t="shared" si="9"/>
        <v>15</v>
      </c>
      <c r="C51" s="11">
        <v>2</v>
      </c>
      <c r="D51" s="2">
        <f t="shared" si="7"/>
        <v>0.13333333333333333</v>
      </c>
      <c r="E51" s="3">
        <f t="shared" si="10"/>
        <v>0.9375</v>
      </c>
      <c r="F51" s="2">
        <f t="shared" si="8"/>
        <v>0.14285714285714285</v>
      </c>
    </row>
    <row r="52" spans="1:6" ht="12.75">
      <c r="A52" s="10">
        <v>1.53</v>
      </c>
      <c r="B52">
        <f t="shared" si="9"/>
        <v>13</v>
      </c>
      <c r="C52" s="11">
        <v>0</v>
      </c>
      <c r="D52" s="2">
        <f t="shared" si="7"/>
        <v>0</v>
      </c>
      <c r="E52" s="3">
        <f t="shared" si="10"/>
        <v>0.8125</v>
      </c>
      <c r="F52" s="2">
        <f t="shared" si="8"/>
        <v>0</v>
      </c>
    </row>
    <row r="53" spans="1:6" ht="12.75">
      <c r="A53" s="10">
        <v>1.69</v>
      </c>
      <c r="B53">
        <f t="shared" si="9"/>
        <v>13</v>
      </c>
      <c r="C53" s="11">
        <v>1</v>
      </c>
      <c r="D53" s="2">
        <f t="shared" si="7"/>
        <v>0.07692307692307693</v>
      </c>
      <c r="E53" s="3">
        <f t="shared" si="10"/>
        <v>0.8125</v>
      </c>
      <c r="F53" s="2">
        <f t="shared" si="8"/>
        <v>0.08</v>
      </c>
    </row>
    <row r="54" spans="1:6" ht="12.75">
      <c r="A54" s="10">
        <v>1.84</v>
      </c>
      <c r="B54">
        <f t="shared" si="9"/>
        <v>12</v>
      </c>
      <c r="C54" s="11">
        <v>1</v>
      </c>
      <c r="D54" s="2">
        <f t="shared" si="7"/>
        <v>0.08333333333333333</v>
      </c>
      <c r="E54" s="3">
        <f t="shared" si="10"/>
        <v>0.75</v>
      </c>
      <c r="F54" s="2">
        <f t="shared" si="8"/>
        <v>0.08695652173913043</v>
      </c>
    </row>
    <row r="55" spans="1:6" ht="12.75">
      <c r="A55" s="10">
        <v>1.99</v>
      </c>
      <c r="B55">
        <f t="shared" si="9"/>
        <v>11</v>
      </c>
      <c r="C55" s="11">
        <v>1</v>
      </c>
      <c r="D55" s="2">
        <f t="shared" si="7"/>
        <v>0.09090909090909091</v>
      </c>
      <c r="E55" s="3">
        <f t="shared" si="10"/>
        <v>0.6875</v>
      </c>
      <c r="F55" s="2">
        <f t="shared" si="8"/>
        <v>0.09523809523809523</v>
      </c>
    </row>
    <row r="56" spans="1:6" ht="12.75">
      <c r="A56" s="10">
        <v>2.15</v>
      </c>
      <c r="B56">
        <f t="shared" si="9"/>
        <v>10</v>
      </c>
      <c r="C56" s="11">
        <v>2</v>
      </c>
      <c r="D56" s="2">
        <f t="shared" si="7"/>
        <v>0.2</v>
      </c>
      <c r="E56" s="3">
        <f t="shared" si="10"/>
        <v>0.625</v>
      </c>
      <c r="F56" s="2">
        <f t="shared" si="8"/>
        <v>0.22222222222222224</v>
      </c>
    </row>
    <row r="57" spans="1:6" ht="12.75">
      <c r="A57" s="10">
        <v>2.3</v>
      </c>
      <c r="B57">
        <f t="shared" si="9"/>
        <v>8</v>
      </c>
      <c r="C57" s="11">
        <v>3</v>
      </c>
      <c r="D57" s="2">
        <f t="shared" si="7"/>
        <v>0.375</v>
      </c>
      <c r="E57" s="3">
        <f t="shared" si="10"/>
        <v>0.5</v>
      </c>
      <c r="F57" s="2">
        <f t="shared" si="8"/>
        <v>0.46153846153846156</v>
      </c>
    </row>
    <row r="58" spans="1:6" ht="12.75">
      <c r="A58" s="10">
        <v>2.45</v>
      </c>
      <c r="B58">
        <f t="shared" si="9"/>
        <v>5</v>
      </c>
      <c r="C58" s="11">
        <v>3</v>
      </c>
      <c r="D58" s="2">
        <f t="shared" si="7"/>
        <v>0.6</v>
      </c>
      <c r="E58" s="3">
        <f t="shared" si="10"/>
        <v>0.3125</v>
      </c>
      <c r="F58" s="2">
        <f t="shared" si="8"/>
        <v>0.8571428571428572</v>
      </c>
    </row>
    <row r="59" spans="1:6" ht="12.75">
      <c r="A59" s="10">
        <v>2.61</v>
      </c>
      <c r="B59">
        <f t="shared" si="9"/>
        <v>2</v>
      </c>
      <c r="C59" s="11">
        <v>1</v>
      </c>
      <c r="D59" s="2">
        <f t="shared" si="7"/>
        <v>0.5</v>
      </c>
      <c r="E59" s="3">
        <f t="shared" si="10"/>
        <v>0.125</v>
      </c>
      <c r="F59" s="2">
        <f t="shared" si="8"/>
        <v>0.6666666666666666</v>
      </c>
    </row>
    <row r="60" spans="1:6" ht="12.75">
      <c r="A60" s="10">
        <v>2.76</v>
      </c>
      <c r="B60">
        <f t="shared" si="9"/>
        <v>1</v>
      </c>
      <c r="C60" s="11">
        <v>0</v>
      </c>
      <c r="D60" s="2">
        <f t="shared" si="7"/>
        <v>0</v>
      </c>
      <c r="E60" s="3">
        <f t="shared" si="10"/>
        <v>0.0625</v>
      </c>
      <c r="F60" s="2">
        <f t="shared" si="8"/>
        <v>0</v>
      </c>
    </row>
    <row r="61" spans="1:6" ht="12.75">
      <c r="A61" s="10">
        <v>2.92</v>
      </c>
      <c r="B61">
        <f t="shared" si="9"/>
        <v>1</v>
      </c>
      <c r="C61" s="11">
        <v>0</v>
      </c>
      <c r="D61" s="2">
        <f t="shared" si="7"/>
        <v>0</v>
      </c>
      <c r="E61" s="3">
        <f t="shared" si="10"/>
        <v>0.0625</v>
      </c>
      <c r="F61" s="2">
        <f t="shared" si="8"/>
        <v>0</v>
      </c>
    </row>
    <row r="62" spans="1:6" ht="12.75">
      <c r="A62" s="10">
        <v>3.07</v>
      </c>
      <c r="B62">
        <f t="shared" si="9"/>
        <v>1</v>
      </c>
      <c r="C62" s="11">
        <v>1</v>
      </c>
      <c r="D62" s="2">
        <f t="shared" si="7"/>
        <v>1</v>
      </c>
      <c r="E62" s="3">
        <f t="shared" si="10"/>
        <v>0.0625</v>
      </c>
      <c r="F62" s="2">
        <f t="shared" si="8"/>
        <v>2</v>
      </c>
    </row>
    <row r="63" spans="1:2" ht="12.75">
      <c r="A63" s="10">
        <v>3.22</v>
      </c>
      <c r="B63">
        <f t="shared" si="9"/>
        <v>0</v>
      </c>
    </row>
    <row r="65" spans="2:3" ht="12.75">
      <c r="B65" s="4" t="s">
        <v>70</v>
      </c>
      <c r="C65">
        <v>9</v>
      </c>
    </row>
    <row r="67" spans="1:6" ht="12.75">
      <c r="A67" s="5" t="s">
        <v>3</v>
      </c>
      <c r="B67" s="6" t="s">
        <v>4</v>
      </c>
      <c r="C67" s="6" t="s">
        <v>5</v>
      </c>
      <c r="D67" s="7" t="s">
        <v>6</v>
      </c>
      <c r="E67" s="8" t="s">
        <v>7</v>
      </c>
      <c r="F67" s="9" t="s">
        <v>8</v>
      </c>
    </row>
    <row r="68" spans="1:6" ht="12.75">
      <c r="A68" s="10">
        <v>0.92</v>
      </c>
      <c r="B68">
        <v>9</v>
      </c>
      <c r="C68" s="11">
        <v>0</v>
      </c>
      <c r="D68" s="2">
        <f aca="true" t="shared" si="11" ref="D68:D76">(B68-B69)/B68</f>
        <v>0</v>
      </c>
      <c r="E68" s="3">
        <f>B68/9</f>
        <v>1</v>
      </c>
      <c r="F68" s="2">
        <f>2*D68/(2-D68)</f>
        <v>0</v>
      </c>
    </row>
    <row r="69" spans="1:6" ht="12.75">
      <c r="A69" s="10">
        <v>1</v>
      </c>
      <c r="B69">
        <f aca="true" t="shared" si="12" ref="B69:B77">B68-C68</f>
        <v>9</v>
      </c>
      <c r="C69" s="11">
        <v>1</v>
      </c>
      <c r="D69" s="2">
        <f t="shared" si="11"/>
        <v>0.1111111111111111</v>
      </c>
      <c r="E69" s="3">
        <f aca="true" t="shared" si="13" ref="E69:E76">B69/9</f>
        <v>1</v>
      </c>
      <c r="F69" s="2">
        <f aca="true" t="shared" si="14" ref="F69:F76">2*D69/(2-D69)</f>
        <v>0.11764705882352941</v>
      </c>
    </row>
    <row r="70" spans="1:6" ht="12.75">
      <c r="A70" s="10">
        <v>1.07</v>
      </c>
      <c r="B70">
        <f t="shared" si="12"/>
        <v>8</v>
      </c>
      <c r="C70" s="11">
        <v>1</v>
      </c>
      <c r="D70" s="2">
        <f t="shared" si="11"/>
        <v>0.125</v>
      </c>
      <c r="E70" s="3">
        <f t="shared" si="13"/>
        <v>0.8888888888888888</v>
      </c>
      <c r="F70" s="2">
        <f t="shared" si="14"/>
        <v>0.13333333333333333</v>
      </c>
    </row>
    <row r="71" spans="1:6" ht="12.75">
      <c r="A71" s="10">
        <v>1.15</v>
      </c>
      <c r="B71">
        <f t="shared" si="12"/>
        <v>7</v>
      </c>
      <c r="C71" s="11">
        <v>2</v>
      </c>
      <c r="D71" s="2">
        <f t="shared" si="11"/>
        <v>0.2857142857142857</v>
      </c>
      <c r="E71" s="3">
        <f t="shared" si="13"/>
        <v>0.7777777777777778</v>
      </c>
      <c r="F71" s="2">
        <f t="shared" si="14"/>
        <v>0.3333333333333333</v>
      </c>
    </row>
    <row r="72" spans="1:6" ht="12.75">
      <c r="A72" s="10">
        <v>1.23</v>
      </c>
      <c r="B72">
        <f t="shared" si="12"/>
        <v>5</v>
      </c>
      <c r="C72" s="11">
        <v>2</v>
      </c>
      <c r="D72" s="2">
        <f t="shared" si="11"/>
        <v>0.4</v>
      </c>
      <c r="E72" s="3">
        <f t="shared" si="13"/>
        <v>0.5555555555555556</v>
      </c>
      <c r="F72" s="2">
        <f t="shared" si="14"/>
        <v>0.5</v>
      </c>
    </row>
    <row r="73" spans="1:6" ht="12.75">
      <c r="A73" s="10">
        <v>1.3</v>
      </c>
      <c r="B73">
        <f t="shared" si="12"/>
        <v>3</v>
      </c>
      <c r="C73" s="11">
        <v>0</v>
      </c>
      <c r="D73" s="2">
        <f t="shared" si="11"/>
        <v>0</v>
      </c>
      <c r="E73" s="3">
        <f t="shared" si="13"/>
        <v>0.3333333333333333</v>
      </c>
      <c r="F73" s="2">
        <f t="shared" si="14"/>
        <v>0</v>
      </c>
    </row>
    <row r="74" spans="1:6" ht="12.75">
      <c r="A74" s="10">
        <v>1.38</v>
      </c>
      <c r="B74">
        <f t="shared" si="12"/>
        <v>3</v>
      </c>
      <c r="C74" s="11">
        <v>1</v>
      </c>
      <c r="D74" s="2">
        <f t="shared" si="11"/>
        <v>0.3333333333333333</v>
      </c>
      <c r="E74" s="3">
        <f t="shared" si="13"/>
        <v>0.3333333333333333</v>
      </c>
      <c r="F74" s="2">
        <f t="shared" si="14"/>
        <v>0.39999999999999997</v>
      </c>
    </row>
    <row r="75" spans="1:6" ht="12.75">
      <c r="A75" s="10">
        <v>1.46</v>
      </c>
      <c r="B75">
        <f t="shared" si="12"/>
        <v>2</v>
      </c>
      <c r="C75" s="11">
        <v>1</v>
      </c>
      <c r="D75" s="2">
        <f t="shared" si="11"/>
        <v>0.5</v>
      </c>
      <c r="E75" s="3">
        <f t="shared" si="13"/>
        <v>0.2222222222222222</v>
      </c>
      <c r="F75" s="2">
        <f t="shared" si="14"/>
        <v>0.6666666666666666</v>
      </c>
    </row>
    <row r="76" spans="1:6" ht="12.75">
      <c r="A76" s="10">
        <v>1.53</v>
      </c>
      <c r="B76">
        <f t="shared" si="12"/>
        <v>1</v>
      </c>
      <c r="C76" s="11">
        <v>1</v>
      </c>
      <c r="D76" s="2">
        <f t="shared" si="11"/>
        <v>1</v>
      </c>
      <c r="E76" s="3">
        <f t="shared" si="13"/>
        <v>0.1111111111111111</v>
      </c>
      <c r="F76" s="2">
        <f t="shared" si="14"/>
        <v>2</v>
      </c>
    </row>
    <row r="77" spans="1:2" ht="12.75">
      <c r="A77" s="10">
        <v>1.61</v>
      </c>
      <c r="B77">
        <f t="shared" si="12"/>
        <v>0</v>
      </c>
    </row>
    <row r="79" spans="1:3" ht="12.75">
      <c r="A79" s="1" t="s">
        <v>52</v>
      </c>
      <c r="B79" s="4" t="s">
        <v>15</v>
      </c>
      <c r="C79">
        <v>29</v>
      </c>
    </row>
    <row r="81" spans="1:6" ht="12.75">
      <c r="A81" s="5" t="s">
        <v>3</v>
      </c>
      <c r="B81" s="6" t="s">
        <v>4</v>
      </c>
      <c r="C81" s="6" t="s">
        <v>5</v>
      </c>
      <c r="D81" s="7" t="s">
        <v>6</v>
      </c>
      <c r="E81" s="8" t="s">
        <v>7</v>
      </c>
      <c r="F81" s="9" t="s">
        <v>8</v>
      </c>
    </row>
    <row r="82" spans="1:6" ht="12.75">
      <c r="A82" s="10">
        <v>0.09</v>
      </c>
      <c r="B82">
        <f>C79</f>
        <v>29</v>
      </c>
      <c r="C82">
        <v>4</v>
      </c>
      <c r="D82" s="2">
        <f aca="true" t="shared" si="15" ref="D82:D89">(B82-B83)/B82</f>
        <v>0.13793103448275862</v>
      </c>
      <c r="E82" s="3">
        <f aca="true" t="shared" si="16" ref="E82:E89">B83/29</f>
        <v>0.8620689655172413</v>
      </c>
      <c r="F82" s="2">
        <f aca="true" t="shared" si="17" ref="F82:F89">2*D82/(2-D82)</f>
        <v>0.14814814814814814</v>
      </c>
    </row>
    <row r="83" spans="1:6" ht="12.75">
      <c r="A83" s="10">
        <v>0.11</v>
      </c>
      <c r="B83">
        <f aca="true" t="shared" si="18" ref="B83:B90">B82-C82</f>
        <v>25</v>
      </c>
      <c r="C83">
        <v>2</v>
      </c>
      <c r="D83" s="2">
        <f t="shared" si="15"/>
        <v>0.08</v>
      </c>
      <c r="E83" s="3">
        <f t="shared" si="16"/>
        <v>0.7931034482758621</v>
      </c>
      <c r="F83" s="2">
        <f t="shared" si="17"/>
        <v>0.08333333333333334</v>
      </c>
    </row>
    <row r="84" spans="1:6" ht="12.75">
      <c r="A84" s="10">
        <v>0.13</v>
      </c>
      <c r="B84">
        <f t="shared" si="18"/>
        <v>23</v>
      </c>
      <c r="C84">
        <v>9</v>
      </c>
      <c r="D84" s="2">
        <f t="shared" si="15"/>
        <v>0.391304347826087</v>
      </c>
      <c r="E84" s="3">
        <f t="shared" si="16"/>
        <v>0.4827586206896552</v>
      </c>
      <c r="F84" s="2">
        <f t="shared" si="17"/>
        <v>0.4864864864864865</v>
      </c>
    </row>
    <row r="85" spans="1:6" ht="12.75">
      <c r="A85" s="10">
        <v>0.14</v>
      </c>
      <c r="B85">
        <f t="shared" si="18"/>
        <v>14</v>
      </c>
      <c r="C85">
        <v>5</v>
      </c>
      <c r="D85" s="2">
        <f t="shared" si="15"/>
        <v>0.35714285714285715</v>
      </c>
      <c r="E85" s="3">
        <f t="shared" si="16"/>
        <v>0.3103448275862069</v>
      </c>
      <c r="F85" s="2">
        <f t="shared" si="17"/>
        <v>0.4347826086956522</v>
      </c>
    </row>
    <row r="86" spans="1:6" ht="12.75">
      <c r="A86" s="10">
        <v>0.16</v>
      </c>
      <c r="B86">
        <f t="shared" si="18"/>
        <v>9</v>
      </c>
      <c r="C86">
        <v>3</v>
      </c>
      <c r="D86" s="2">
        <f t="shared" si="15"/>
        <v>0.3333333333333333</v>
      </c>
      <c r="E86" s="3">
        <f t="shared" si="16"/>
        <v>0.20689655172413793</v>
      </c>
      <c r="F86" s="2">
        <f t="shared" si="17"/>
        <v>0.39999999999999997</v>
      </c>
    </row>
    <row r="87" spans="1:6" ht="12.75">
      <c r="A87" s="10">
        <v>0.18</v>
      </c>
      <c r="B87">
        <f t="shared" si="18"/>
        <v>6</v>
      </c>
      <c r="C87">
        <v>2</v>
      </c>
      <c r="D87" s="2">
        <f t="shared" si="15"/>
        <v>0.3333333333333333</v>
      </c>
      <c r="E87" s="3">
        <f t="shared" si="16"/>
        <v>0.13793103448275862</v>
      </c>
      <c r="F87" s="2">
        <f t="shared" si="17"/>
        <v>0.39999999999999997</v>
      </c>
    </row>
    <row r="88" spans="1:6" ht="12.75">
      <c r="A88" s="10">
        <v>0.2</v>
      </c>
      <c r="B88">
        <f t="shared" si="18"/>
        <v>4</v>
      </c>
      <c r="C88">
        <v>0</v>
      </c>
      <c r="D88" s="2">
        <f t="shared" si="15"/>
        <v>0</v>
      </c>
      <c r="E88" s="3">
        <f t="shared" si="16"/>
        <v>0.13793103448275862</v>
      </c>
      <c r="F88" s="2">
        <f t="shared" si="17"/>
        <v>0</v>
      </c>
    </row>
    <row r="89" spans="1:6" ht="12.75">
      <c r="A89" s="10">
        <v>0.22</v>
      </c>
      <c r="B89">
        <f t="shared" si="18"/>
        <v>4</v>
      </c>
      <c r="C89">
        <v>4</v>
      </c>
      <c r="D89" s="2">
        <f t="shared" si="15"/>
        <v>1</v>
      </c>
      <c r="E89" s="3">
        <f t="shared" si="16"/>
        <v>0</v>
      </c>
      <c r="F89" s="2">
        <f t="shared" si="17"/>
        <v>2</v>
      </c>
    </row>
    <row r="90" spans="1:2" ht="12.75">
      <c r="A90" s="10">
        <v>0.24</v>
      </c>
      <c r="B90">
        <f t="shared" si="18"/>
        <v>0</v>
      </c>
    </row>
    <row r="92" spans="1:3" ht="12.75">
      <c r="A92" s="1" t="s">
        <v>31</v>
      </c>
      <c r="B92" s="4" t="s">
        <v>15</v>
      </c>
      <c r="C92">
        <v>25</v>
      </c>
    </row>
    <row r="94" spans="1:6" ht="12.75">
      <c r="A94" s="5" t="s">
        <v>3</v>
      </c>
      <c r="B94" s="6" t="s">
        <v>4</v>
      </c>
      <c r="C94" s="6" t="s">
        <v>5</v>
      </c>
      <c r="D94" s="7" t="s">
        <v>6</v>
      </c>
      <c r="E94" s="8" t="s">
        <v>7</v>
      </c>
      <c r="F94" s="9" t="s">
        <v>8</v>
      </c>
    </row>
    <row r="95" spans="1:6" ht="12.75">
      <c r="A95" s="10">
        <v>0.04</v>
      </c>
      <c r="B95">
        <f>C92</f>
        <v>25</v>
      </c>
      <c r="C95">
        <v>3</v>
      </c>
      <c r="D95" s="2">
        <f aca="true" t="shared" si="19" ref="D95:D101">(B95-B96)/B95</f>
        <v>0.12</v>
      </c>
      <c r="E95" s="3">
        <f aca="true" t="shared" si="20" ref="E95:E101">B96/25</f>
        <v>0.88</v>
      </c>
      <c r="F95" s="2">
        <f aca="true" t="shared" si="21" ref="F95:F101">2*D95/(2-D95)</f>
        <v>0.1276595744680851</v>
      </c>
    </row>
    <row r="96" spans="1:6" ht="12.75">
      <c r="A96" s="10">
        <v>0.05</v>
      </c>
      <c r="B96">
        <f aca="true" t="shared" si="22" ref="B96:B102">B95-C95</f>
        <v>22</v>
      </c>
      <c r="C96">
        <v>3</v>
      </c>
      <c r="D96" s="2">
        <f t="shared" si="19"/>
        <v>0.13636363636363635</v>
      </c>
      <c r="E96" s="3">
        <f t="shared" si="20"/>
        <v>0.76</v>
      </c>
      <c r="F96" s="2">
        <f t="shared" si="21"/>
        <v>0.14634146341463414</v>
      </c>
    </row>
    <row r="97" spans="1:6" ht="12.75">
      <c r="A97" s="10">
        <v>0.06</v>
      </c>
      <c r="B97">
        <f t="shared" si="22"/>
        <v>19</v>
      </c>
      <c r="C97">
        <v>2</v>
      </c>
      <c r="D97" s="2">
        <f t="shared" si="19"/>
        <v>0.10526315789473684</v>
      </c>
      <c r="E97" s="3">
        <f t="shared" si="20"/>
        <v>0.68</v>
      </c>
      <c r="F97" s="2">
        <f t="shared" si="21"/>
        <v>0.1111111111111111</v>
      </c>
    </row>
    <row r="98" spans="1:6" ht="12.75">
      <c r="A98" s="10">
        <v>0.07</v>
      </c>
      <c r="B98">
        <f t="shared" si="22"/>
        <v>17</v>
      </c>
      <c r="C98">
        <v>9</v>
      </c>
      <c r="D98" s="2">
        <f t="shared" si="19"/>
        <v>0.5294117647058824</v>
      </c>
      <c r="E98" s="3">
        <f t="shared" si="20"/>
        <v>0.32</v>
      </c>
      <c r="F98" s="2">
        <f t="shared" si="21"/>
        <v>0.72</v>
      </c>
    </row>
    <row r="99" spans="1:6" ht="12.75">
      <c r="A99" s="10">
        <v>0.08</v>
      </c>
      <c r="B99">
        <f t="shared" si="22"/>
        <v>8</v>
      </c>
      <c r="C99">
        <v>2</v>
      </c>
      <c r="D99" s="2">
        <f t="shared" si="19"/>
        <v>0.25</v>
      </c>
      <c r="E99" s="3">
        <f t="shared" si="20"/>
        <v>0.24</v>
      </c>
      <c r="F99" s="2">
        <f t="shared" si="21"/>
        <v>0.2857142857142857</v>
      </c>
    </row>
    <row r="100" spans="1:6" ht="12.75">
      <c r="A100" s="10">
        <v>0.09</v>
      </c>
      <c r="B100">
        <f t="shared" si="22"/>
        <v>6</v>
      </c>
      <c r="C100">
        <v>4</v>
      </c>
      <c r="D100" s="2">
        <f t="shared" si="19"/>
        <v>0.6666666666666666</v>
      </c>
      <c r="E100" s="3">
        <f t="shared" si="20"/>
        <v>0.08</v>
      </c>
      <c r="F100" s="2">
        <f t="shared" si="21"/>
        <v>0.9999999999999998</v>
      </c>
    </row>
    <row r="101" spans="1:6" ht="12.75">
      <c r="A101" s="10">
        <v>0.1</v>
      </c>
      <c r="B101">
        <f t="shared" si="22"/>
        <v>2</v>
      </c>
      <c r="C101">
        <v>2</v>
      </c>
      <c r="D101" s="2">
        <f t="shared" si="19"/>
        <v>1</v>
      </c>
      <c r="E101" s="3">
        <f t="shared" si="20"/>
        <v>0</v>
      </c>
      <c r="F101" s="2">
        <f t="shared" si="21"/>
        <v>2</v>
      </c>
    </row>
    <row r="102" spans="1:2" ht="12.75">
      <c r="A102" s="10">
        <v>0.11</v>
      </c>
      <c r="B102">
        <f t="shared" si="22"/>
        <v>0</v>
      </c>
    </row>
    <row r="104" spans="1:3" ht="12.75">
      <c r="A104" s="1" t="s">
        <v>32</v>
      </c>
      <c r="B104" s="4" t="s">
        <v>14</v>
      </c>
      <c r="C104">
        <v>14</v>
      </c>
    </row>
    <row r="106" spans="1:6" ht="12.75">
      <c r="A106" s="5" t="s">
        <v>3</v>
      </c>
      <c r="B106" s="6" t="s">
        <v>4</v>
      </c>
      <c r="C106" s="6" t="s">
        <v>5</v>
      </c>
      <c r="D106" s="7" t="s">
        <v>6</v>
      </c>
      <c r="E106" s="8" t="s">
        <v>7</v>
      </c>
      <c r="F106" s="9" t="s">
        <v>8</v>
      </c>
    </row>
    <row r="107" spans="1:6" ht="12.75">
      <c r="A107" s="10">
        <v>0.28</v>
      </c>
      <c r="B107">
        <f>C104</f>
        <v>14</v>
      </c>
      <c r="C107">
        <v>0</v>
      </c>
      <c r="D107" s="2">
        <f aca="true" t="shared" si="23" ref="D107:D113">(B107-B108)/B107</f>
        <v>0</v>
      </c>
      <c r="E107" s="3">
        <f aca="true" t="shared" si="24" ref="E107:E113">B108/14</f>
        <v>1</v>
      </c>
      <c r="F107" s="2">
        <f aca="true" t="shared" si="25" ref="F107:F113">2*D107/(2-D107)</f>
        <v>0</v>
      </c>
    </row>
    <row r="108" spans="1:6" ht="12.75">
      <c r="A108" s="10">
        <v>0.55</v>
      </c>
      <c r="B108">
        <f aca="true" t="shared" si="26" ref="B108:B114">B107-C107</f>
        <v>14</v>
      </c>
      <c r="C108">
        <v>3</v>
      </c>
      <c r="D108" s="2">
        <f t="shared" si="23"/>
        <v>0.21428571428571427</v>
      </c>
      <c r="E108" s="3">
        <f t="shared" si="24"/>
        <v>0.7857142857142857</v>
      </c>
      <c r="F108" s="2">
        <f t="shared" si="25"/>
        <v>0.23999999999999996</v>
      </c>
    </row>
    <row r="109" spans="1:6" ht="12.75">
      <c r="A109" s="10">
        <v>0.82</v>
      </c>
      <c r="B109">
        <f t="shared" si="26"/>
        <v>11</v>
      </c>
      <c r="D109" s="2">
        <f t="shared" si="23"/>
        <v>0</v>
      </c>
      <c r="E109" s="3">
        <f t="shared" si="24"/>
        <v>0.7857142857142857</v>
      </c>
      <c r="F109" s="2">
        <f t="shared" si="25"/>
        <v>0</v>
      </c>
    </row>
    <row r="110" spans="1:6" ht="12.75">
      <c r="A110" s="10">
        <v>1.1</v>
      </c>
      <c r="B110">
        <f t="shared" si="26"/>
        <v>11</v>
      </c>
      <c r="C110">
        <v>2</v>
      </c>
      <c r="D110" s="2">
        <f t="shared" si="23"/>
        <v>0.18181818181818182</v>
      </c>
      <c r="E110" s="3">
        <f t="shared" si="24"/>
        <v>0.6428571428571429</v>
      </c>
      <c r="F110" s="2">
        <f t="shared" si="25"/>
        <v>0.2</v>
      </c>
    </row>
    <row r="111" spans="1:6" ht="12.75">
      <c r="A111" s="10">
        <v>1.37</v>
      </c>
      <c r="B111">
        <f t="shared" si="26"/>
        <v>9</v>
      </c>
      <c r="C111">
        <v>2</v>
      </c>
      <c r="D111" s="2">
        <f t="shared" si="23"/>
        <v>0.2222222222222222</v>
      </c>
      <c r="E111" s="3">
        <f t="shared" si="24"/>
        <v>0.5</v>
      </c>
      <c r="F111" s="2">
        <f t="shared" si="25"/>
        <v>0.25</v>
      </c>
    </row>
    <row r="112" spans="1:6" ht="12.75">
      <c r="A112" s="10">
        <v>1.91</v>
      </c>
      <c r="B112">
        <f t="shared" si="26"/>
        <v>7</v>
      </c>
      <c r="C112">
        <v>5</v>
      </c>
      <c r="D112" s="2">
        <f t="shared" si="23"/>
        <v>0.7142857142857143</v>
      </c>
      <c r="E112" s="3">
        <f t="shared" si="24"/>
        <v>0.14285714285714285</v>
      </c>
      <c r="F112" s="2">
        <f t="shared" si="25"/>
        <v>1.1111111111111112</v>
      </c>
    </row>
    <row r="113" spans="1:6" ht="12.75">
      <c r="A113" s="10">
        <v>2.13</v>
      </c>
      <c r="B113">
        <f t="shared" si="26"/>
        <v>2</v>
      </c>
      <c r="C113">
        <v>2</v>
      </c>
      <c r="D113" s="2">
        <f t="shared" si="23"/>
        <v>1</v>
      </c>
      <c r="E113" s="3">
        <f t="shared" si="24"/>
        <v>0</v>
      </c>
      <c r="F113" s="2">
        <f t="shared" si="25"/>
        <v>2</v>
      </c>
    </row>
    <row r="114" spans="1:2" ht="12.75">
      <c r="A114" s="10">
        <v>2.25</v>
      </c>
      <c r="B114">
        <f t="shared" si="26"/>
        <v>0</v>
      </c>
    </row>
    <row r="116" spans="2:3" ht="12.75">
      <c r="B116" s="4" t="s">
        <v>15</v>
      </c>
      <c r="C116">
        <v>17</v>
      </c>
    </row>
    <row r="118" spans="1:6" ht="12.75">
      <c r="A118" s="5" t="s">
        <v>3</v>
      </c>
      <c r="B118" s="6" t="s">
        <v>4</v>
      </c>
      <c r="C118" s="6" t="s">
        <v>5</v>
      </c>
      <c r="D118" s="7" t="s">
        <v>6</v>
      </c>
      <c r="E118" s="8" t="s">
        <v>7</v>
      </c>
      <c r="F118" s="9" t="s">
        <v>8</v>
      </c>
    </row>
    <row r="119" spans="1:6" ht="12.75">
      <c r="A119" s="10">
        <v>0</v>
      </c>
      <c r="B119">
        <f>C116</f>
        <v>17</v>
      </c>
      <c r="C119">
        <v>1</v>
      </c>
      <c r="D119" s="2">
        <f>(B119-B120)/B119</f>
        <v>0.058823529411764705</v>
      </c>
      <c r="E119" s="3">
        <f>B120/17</f>
        <v>0.9411764705882353</v>
      </c>
      <c r="F119" s="2">
        <f>2*D119/(2-D119)</f>
        <v>0.06060606060606061</v>
      </c>
    </row>
    <row r="120" spans="1:6" ht="12.75">
      <c r="A120" s="10">
        <v>0.28</v>
      </c>
      <c r="B120">
        <f>B119-C119</f>
        <v>16</v>
      </c>
      <c r="C120">
        <v>2</v>
      </c>
      <c r="D120" s="2">
        <f>(B120-B121)/B120</f>
        <v>0.125</v>
      </c>
      <c r="E120" s="3">
        <f>B121/17</f>
        <v>0.8235294117647058</v>
      </c>
      <c r="F120" s="2">
        <f>2*D120/(2-D120)</f>
        <v>0.13333333333333333</v>
      </c>
    </row>
    <row r="121" spans="1:6" ht="12.75">
      <c r="A121" s="10">
        <v>0.55</v>
      </c>
      <c r="B121">
        <f>B120-C120</f>
        <v>14</v>
      </c>
      <c r="C121">
        <v>4</v>
      </c>
      <c r="D121" s="2">
        <f>(B121-B122)/B121</f>
        <v>0.2857142857142857</v>
      </c>
      <c r="E121" s="3">
        <f>B122/17</f>
        <v>0.5882352941176471</v>
      </c>
      <c r="F121" s="2">
        <f>2*D121/(2-D121)</f>
        <v>0.3333333333333333</v>
      </c>
    </row>
    <row r="122" spans="1:6" ht="12.75">
      <c r="A122" s="10">
        <v>0.82</v>
      </c>
      <c r="B122">
        <f>B121-C121</f>
        <v>10</v>
      </c>
      <c r="C122">
        <v>8</v>
      </c>
      <c r="D122" s="2">
        <f>(B122-B123)/B122</f>
        <v>0.8</v>
      </c>
      <c r="E122" s="3">
        <f>B123/17</f>
        <v>0.11764705882352941</v>
      </c>
      <c r="F122" s="2">
        <f>2*D122/(2-D122)</f>
        <v>1.3333333333333335</v>
      </c>
    </row>
    <row r="123" spans="1:6" ht="12.75">
      <c r="A123" s="10">
        <v>1.1</v>
      </c>
      <c r="B123">
        <f>B122-C122</f>
        <v>2</v>
      </c>
      <c r="C123">
        <v>2</v>
      </c>
      <c r="D123" s="2">
        <f>(B123-B124)/B123</f>
        <v>1</v>
      </c>
      <c r="E123" s="3">
        <f>B124/17</f>
        <v>0</v>
      </c>
      <c r="F123" s="2">
        <f>2*D123/(2-D123)</f>
        <v>2</v>
      </c>
    </row>
    <row r="124" spans="1:2" ht="12.75">
      <c r="A124" s="10">
        <v>1.37</v>
      </c>
      <c r="B124">
        <f>B123-C123</f>
        <v>0</v>
      </c>
    </row>
    <row r="126" spans="1:3" ht="12.75">
      <c r="A126" s="1" t="s">
        <v>33</v>
      </c>
      <c r="B126" s="4" t="s">
        <v>14</v>
      </c>
      <c r="C126">
        <v>22</v>
      </c>
    </row>
    <row r="128" spans="1:6" ht="12.75">
      <c r="A128" s="5" t="s">
        <v>3</v>
      </c>
      <c r="B128" s="6" t="s">
        <v>4</v>
      </c>
      <c r="C128" s="6" t="s">
        <v>5</v>
      </c>
      <c r="D128" s="7" t="s">
        <v>6</v>
      </c>
      <c r="E128" s="8" t="s">
        <v>7</v>
      </c>
      <c r="F128" s="9" t="s">
        <v>8</v>
      </c>
    </row>
    <row r="129" spans="1:6" ht="12.75">
      <c r="A129" s="10">
        <v>0.42</v>
      </c>
      <c r="B129">
        <f>C126</f>
        <v>22</v>
      </c>
      <c r="C129">
        <v>2</v>
      </c>
      <c r="D129" s="2">
        <f aca="true" t="shared" si="27" ref="D129:D143">(B129-B130)/B129</f>
        <v>0.09090909090909091</v>
      </c>
      <c r="E129" s="3">
        <f aca="true" t="shared" si="28" ref="E129:E143">B130/22</f>
        <v>0.9090909090909091</v>
      </c>
      <c r="F129" s="2">
        <f aca="true" t="shared" si="29" ref="F129:F143">2*D129/(2-D129)</f>
        <v>0.09523809523809523</v>
      </c>
    </row>
    <row r="130" spans="1:6" ht="12.75">
      <c r="A130" s="10">
        <v>0.46</v>
      </c>
      <c r="B130">
        <f aca="true" t="shared" si="30" ref="B130:B144">B129-C129</f>
        <v>20</v>
      </c>
      <c r="C130">
        <v>1</v>
      </c>
      <c r="D130" s="2">
        <f t="shared" si="27"/>
        <v>0.05</v>
      </c>
      <c r="E130" s="3">
        <f t="shared" si="28"/>
        <v>0.8636363636363636</v>
      </c>
      <c r="F130" s="2">
        <f t="shared" si="29"/>
        <v>0.05128205128205129</v>
      </c>
    </row>
    <row r="131" spans="1:6" ht="12.75">
      <c r="A131" s="10">
        <v>0.51</v>
      </c>
      <c r="B131">
        <f t="shared" si="30"/>
        <v>19</v>
      </c>
      <c r="C131">
        <v>1</v>
      </c>
      <c r="D131" s="2">
        <f t="shared" si="27"/>
        <v>0.05263157894736842</v>
      </c>
      <c r="E131" s="3">
        <f t="shared" si="28"/>
        <v>0.8181818181818182</v>
      </c>
      <c r="F131" s="2">
        <f t="shared" si="29"/>
        <v>0.05405405405405405</v>
      </c>
    </row>
    <row r="132" spans="1:6" ht="12.75">
      <c r="A132" s="10">
        <v>0.54</v>
      </c>
      <c r="B132">
        <f t="shared" si="30"/>
        <v>18</v>
      </c>
      <c r="C132">
        <v>2</v>
      </c>
      <c r="D132" s="2">
        <f t="shared" si="27"/>
        <v>0.1111111111111111</v>
      </c>
      <c r="E132" s="3">
        <f t="shared" si="28"/>
        <v>0.7272727272727273</v>
      </c>
      <c r="F132" s="2">
        <f t="shared" si="29"/>
        <v>0.11764705882352941</v>
      </c>
    </row>
    <row r="133" spans="1:6" ht="12.75">
      <c r="A133" s="10">
        <v>0.58</v>
      </c>
      <c r="B133">
        <f t="shared" si="30"/>
        <v>16</v>
      </c>
      <c r="C133">
        <v>1</v>
      </c>
      <c r="D133" s="2">
        <f t="shared" si="27"/>
        <v>0.0625</v>
      </c>
      <c r="E133" s="3">
        <f t="shared" si="28"/>
        <v>0.6818181818181818</v>
      </c>
      <c r="F133" s="2">
        <f t="shared" si="29"/>
        <v>0.06451612903225806</v>
      </c>
    </row>
    <row r="134" spans="1:6" ht="12.75">
      <c r="A134" s="10">
        <v>0.63</v>
      </c>
      <c r="B134">
        <f t="shared" si="30"/>
        <v>15</v>
      </c>
      <c r="C134">
        <v>2</v>
      </c>
      <c r="D134" s="2">
        <f t="shared" si="27"/>
        <v>0.13333333333333333</v>
      </c>
      <c r="E134" s="3">
        <f t="shared" si="28"/>
        <v>0.5909090909090909</v>
      </c>
      <c r="F134" s="2">
        <f t="shared" si="29"/>
        <v>0.14285714285714285</v>
      </c>
    </row>
    <row r="135" spans="1:6" ht="12.75">
      <c r="A135" s="10">
        <v>0.67</v>
      </c>
      <c r="B135">
        <f t="shared" si="30"/>
        <v>13</v>
      </c>
      <c r="C135">
        <v>2</v>
      </c>
      <c r="D135" s="2">
        <f t="shared" si="27"/>
        <v>0.15384615384615385</v>
      </c>
      <c r="E135" s="3">
        <f t="shared" si="28"/>
        <v>0.5</v>
      </c>
      <c r="F135" s="2">
        <f t="shared" si="29"/>
        <v>0.16666666666666666</v>
      </c>
    </row>
    <row r="136" spans="1:6" ht="12.75">
      <c r="A136" s="10">
        <v>0.71</v>
      </c>
      <c r="B136">
        <f t="shared" si="30"/>
        <v>11</v>
      </c>
      <c r="C136">
        <v>5</v>
      </c>
      <c r="D136" s="2">
        <f t="shared" si="27"/>
        <v>0.45454545454545453</v>
      </c>
      <c r="E136" s="3">
        <f t="shared" si="28"/>
        <v>0.2727272727272727</v>
      </c>
      <c r="F136" s="2">
        <f t="shared" si="29"/>
        <v>0.5882352941176471</v>
      </c>
    </row>
    <row r="137" spans="1:6" ht="12.75">
      <c r="A137" s="10">
        <v>0.76</v>
      </c>
      <c r="B137">
        <f t="shared" si="30"/>
        <v>6</v>
      </c>
      <c r="C137">
        <v>1</v>
      </c>
      <c r="D137" s="2">
        <f t="shared" si="27"/>
        <v>0.16666666666666666</v>
      </c>
      <c r="E137" s="3">
        <f t="shared" si="28"/>
        <v>0.22727272727272727</v>
      </c>
      <c r="F137" s="2">
        <f t="shared" si="29"/>
        <v>0.18181818181818182</v>
      </c>
    </row>
    <row r="138" spans="1:6" ht="12.75">
      <c r="A138" s="10">
        <v>0.79</v>
      </c>
      <c r="B138">
        <f t="shared" si="30"/>
        <v>5</v>
      </c>
      <c r="D138" s="2">
        <f t="shared" si="27"/>
        <v>0</v>
      </c>
      <c r="E138" s="3">
        <f t="shared" si="28"/>
        <v>0.22727272727272727</v>
      </c>
      <c r="F138" s="2">
        <f t="shared" si="29"/>
        <v>0</v>
      </c>
    </row>
    <row r="139" spans="1:6" ht="12.75">
      <c r="A139" s="10">
        <v>0.83</v>
      </c>
      <c r="B139">
        <f t="shared" si="30"/>
        <v>5</v>
      </c>
      <c r="C139">
        <v>1</v>
      </c>
      <c r="D139" s="2">
        <f t="shared" si="27"/>
        <v>0.2</v>
      </c>
      <c r="E139" s="3">
        <f t="shared" si="28"/>
        <v>0.18181818181818182</v>
      </c>
      <c r="F139" s="2">
        <f t="shared" si="29"/>
        <v>0.22222222222222224</v>
      </c>
    </row>
    <row r="140" spans="1:6" ht="12.75">
      <c r="A140" s="10">
        <v>0.87</v>
      </c>
      <c r="B140">
        <f t="shared" si="30"/>
        <v>4</v>
      </c>
      <c r="C140">
        <v>2</v>
      </c>
      <c r="D140" s="2">
        <f t="shared" si="27"/>
        <v>0.5</v>
      </c>
      <c r="E140" s="3">
        <f t="shared" si="28"/>
        <v>0.09090909090909091</v>
      </c>
      <c r="F140" s="2">
        <f t="shared" si="29"/>
        <v>0.6666666666666666</v>
      </c>
    </row>
    <row r="141" spans="1:6" ht="12.75">
      <c r="A141" s="10">
        <v>0.92</v>
      </c>
      <c r="B141">
        <f t="shared" si="30"/>
        <v>2</v>
      </c>
      <c r="D141" s="2">
        <f t="shared" si="27"/>
        <v>0</v>
      </c>
      <c r="E141" s="3">
        <f t="shared" si="28"/>
        <v>0.09090909090909091</v>
      </c>
      <c r="F141" s="2">
        <f t="shared" si="29"/>
        <v>0</v>
      </c>
    </row>
    <row r="142" spans="1:6" ht="12.75">
      <c r="A142" s="10">
        <v>0.96</v>
      </c>
      <c r="B142">
        <f t="shared" si="30"/>
        <v>2</v>
      </c>
      <c r="C142">
        <v>1</v>
      </c>
      <c r="D142" s="2">
        <f t="shared" si="27"/>
        <v>0.5</v>
      </c>
      <c r="E142" s="3">
        <f t="shared" si="28"/>
        <v>0.045454545454545456</v>
      </c>
      <c r="F142" s="2">
        <f t="shared" si="29"/>
        <v>0.6666666666666666</v>
      </c>
    </row>
    <row r="143" spans="1:6" ht="12.75">
      <c r="A143" s="10">
        <v>1</v>
      </c>
      <c r="B143">
        <f t="shared" si="30"/>
        <v>1</v>
      </c>
      <c r="C143">
        <v>1</v>
      </c>
      <c r="D143" s="2">
        <f t="shared" si="27"/>
        <v>1</v>
      </c>
      <c r="E143" s="3">
        <f t="shared" si="28"/>
        <v>0</v>
      </c>
      <c r="F143" s="2">
        <f t="shared" si="29"/>
        <v>2</v>
      </c>
    </row>
    <row r="144" spans="1:2" ht="12.75">
      <c r="A144" s="10">
        <v>1.04</v>
      </c>
      <c r="B144">
        <f t="shared" si="30"/>
        <v>0</v>
      </c>
    </row>
    <row r="146" spans="1:3" ht="12.75">
      <c r="A146" s="1" t="s">
        <v>34</v>
      </c>
      <c r="B146" s="4" t="s">
        <v>14</v>
      </c>
      <c r="C146">
        <v>56</v>
      </c>
    </row>
    <row r="148" spans="1:6" ht="12.75">
      <c r="A148" s="5" t="s">
        <v>3</v>
      </c>
      <c r="B148" s="6" t="s">
        <v>4</v>
      </c>
      <c r="C148" s="6" t="s">
        <v>5</v>
      </c>
      <c r="D148" s="7" t="s">
        <v>6</v>
      </c>
      <c r="E148" s="8" t="s">
        <v>7</v>
      </c>
      <c r="F148" s="9" t="s">
        <v>8</v>
      </c>
    </row>
    <row r="149" spans="1:6" ht="12.75">
      <c r="A149" s="10">
        <v>1.58</v>
      </c>
      <c r="B149">
        <f>C146</f>
        <v>56</v>
      </c>
      <c r="D149" s="2">
        <f aca="true" t="shared" si="31" ref="D149:D160">(B149-B150)/B149</f>
        <v>0</v>
      </c>
      <c r="E149" s="3">
        <f aca="true" t="shared" si="32" ref="E149:E160">B150/56</f>
        <v>1</v>
      </c>
      <c r="F149" s="2">
        <f aca="true" t="shared" si="33" ref="F149:F160">2*D149/(2-D149)</f>
        <v>0</v>
      </c>
    </row>
    <row r="150" spans="1:6" ht="12.75">
      <c r="A150" s="10">
        <v>1.7</v>
      </c>
      <c r="B150">
        <f aca="true" t="shared" si="34" ref="B150:B161">B149-C149</f>
        <v>56</v>
      </c>
      <c r="C150">
        <v>3</v>
      </c>
      <c r="D150" s="2">
        <f t="shared" si="31"/>
        <v>0.05357142857142857</v>
      </c>
      <c r="E150" s="3">
        <f t="shared" si="32"/>
        <v>0.9464285714285714</v>
      </c>
      <c r="F150" s="2">
        <f t="shared" si="33"/>
        <v>0.055045871559633024</v>
      </c>
    </row>
    <row r="151" spans="1:6" ht="12.75">
      <c r="A151" s="10">
        <v>1.82</v>
      </c>
      <c r="B151">
        <f t="shared" si="34"/>
        <v>53</v>
      </c>
      <c r="C151">
        <v>3</v>
      </c>
      <c r="D151" s="2">
        <f t="shared" si="31"/>
        <v>0.05660377358490566</v>
      </c>
      <c r="E151" s="3">
        <f t="shared" si="32"/>
        <v>0.8928571428571429</v>
      </c>
      <c r="F151" s="2">
        <f t="shared" si="33"/>
        <v>0.05825242718446602</v>
      </c>
    </row>
    <row r="152" spans="1:6" ht="12.75">
      <c r="A152" s="10">
        <v>1.93</v>
      </c>
      <c r="B152">
        <f t="shared" si="34"/>
        <v>50</v>
      </c>
      <c r="C152">
        <v>8</v>
      </c>
      <c r="D152" s="2">
        <f t="shared" si="31"/>
        <v>0.16</v>
      </c>
      <c r="E152" s="3">
        <f t="shared" si="32"/>
        <v>0.75</v>
      </c>
      <c r="F152" s="2">
        <f t="shared" si="33"/>
        <v>0.17391304347826086</v>
      </c>
    </row>
    <row r="153" spans="1:6" ht="12.75">
      <c r="A153" s="10">
        <v>2.05</v>
      </c>
      <c r="B153">
        <f t="shared" si="34"/>
        <v>42</v>
      </c>
      <c r="C153">
        <v>7</v>
      </c>
      <c r="D153" s="2">
        <f t="shared" si="31"/>
        <v>0.16666666666666666</v>
      </c>
      <c r="E153" s="3">
        <f t="shared" si="32"/>
        <v>0.625</v>
      </c>
      <c r="F153" s="2">
        <f t="shared" si="33"/>
        <v>0.18181818181818182</v>
      </c>
    </row>
    <row r="154" spans="1:6" ht="12.75">
      <c r="A154" s="10">
        <v>2.17</v>
      </c>
      <c r="B154">
        <f t="shared" si="34"/>
        <v>35</v>
      </c>
      <c r="C154">
        <v>7</v>
      </c>
      <c r="D154" s="2">
        <f t="shared" si="31"/>
        <v>0.2</v>
      </c>
      <c r="E154" s="3">
        <f t="shared" si="32"/>
        <v>0.5</v>
      </c>
      <c r="F154" s="2">
        <f t="shared" si="33"/>
        <v>0.22222222222222224</v>
      </c>
    </row>
    <row r="155" spans="1:6" ht="12.75">
      <c r="A155" s="10">
        <v>2.29</v>
      </c>
      <c r="B155">
        <f t="shared" si="34"/>
        <v>28</v>
      </c>
      <c r="C155">
        <v>5</v>
      </c>
      <c r="D155" s="2">
        <f t="shared" si="31"/>
        <v>0.17857142857142858</v>
      </c>
      <c r="E155" s="3">
        <f t="shared" si="32"/>
        <v>0.4107142857142857</v>
      </c>
      <c r="F155" s="2">
        <f t="shared" si="33"/>
        <v>0.19607843137254902</v>
      </c>
    </row>
    <row r="156" spans="1:6" ht="12.75">
      <c r="A156" s="10">
        <v>2.41</v>
      </c>
      <c r="B156">
        <f t="shared" si="34"/>
        <v>23</v>
      </c>
      <c r="C156">
        <v>6</v>
      </c>
      <c r="D156" s="2">
        <f t="shared" si="31"/>
        <v>0.2608695652173913</v>
      </c>
      <c r="E156" s="3">
        <f t="shared" si="32"/>
        <v>0.30357142857142855</v>
      </c>
      <c r="F156" s="2">
        <f t="shared" si="33"/>
        <v>0.3</v>
      </c>
    </row>
    <row r="157" spans="1:6" ht="12.75">
      <c r="A157" s="10">
        <v>2.53</v>
      </c>
      <c r="B157">
        <f t="shared" si="34"/>
        <v>17</v>
      </c>
      <c r="C157">
        <v>11</v>
      </c>
      <c r="D157" s="2">
        <f t="shared" si="31"/>
        <v>0.6470588235294118</v>
      </c>
      <c r="E157" s="3">
        <f t="shared" si="32"/>
        <v>0.10714285714285714</v>
      </c>
      <c r="F157" s="2">
        <f t="shared" si="33"/>
        <v>0.9565217391304348</v>
      </c>
    </row>
    <row r="158" spans="1:6" ht="12.75">
      <c r="A158" s="10">
        <v>2.64</v>
      </c>
      <c r="B158">
        <f t="shared" si="34"/>
        <v>6</v>
      </c>
      <c r="D158" s="2">
        <f t="shared" si="31"/>
        <v>0</v>
      </c>
      <c r="E158" s="3">
        <f t="shared" si="32"/>
        <v>0.10714285714285714</v>
      </c>
      <c r="F158" s="2">
        <f t="shared" si="33"/>
        <v>0</v>
      </c>
    </row>
    <row r="159" spans="1:6" ht="12.75">
      <c r="A159" s="10">
        <v>2.76</v>
      </c>
      <c r="B159">
        <f t="shared" si="34"/>
        <v>6</v>
      </c>
      <c r="C159">
        <v>4</v>
      </c>
      <c r="D159" s="2">
        <f t="shared" si="31"/>
        <v>0.6666666666666666</v>
      </c>
      <c r="E159" s="3">
        <f t="shared" si="32"/>
        <v>0.03571428571428571</v>
      </c>
      <c r="F159" s="2">
        <f t="shared" si="33"/>
        <v>0.9999999999999998</v>
      </c>
    </row>
    <row r="160" spans="1:6" ht="12.75">
      <c r="A160" s="10">
        <v>2.88</v>
      </c>
      <c r="B160">
        <f t="shared" si="34"/>
        <v>2</v>
      </c>
      <c r="C160">
        <v>2</v>
      </c>
      <c r="D160" s="2">
        <f t="shared" si="31"/>
        <v>1</v>
      </c>
      <c r="E160" s="3">
        <f t="shared" si="32"/>
        <v>0</v>
      </c>
      <c r="F160" s="2">
        <f t="shared" si="33"/>
        <v>2</v>
      </c>
    </row>
    <row r="161" spans="1:2" ht="12.75">
      <c r="A161" s="10">
        <v>3</v>
      </c>
      <c r="B161">
        <f t="shared" si="34"/>
        <v>0</v>
      </c>
    </row>
    <row r="163" spans="2:3" ht="12.75">
      <c r="B163" s="4" t="s">
        <v>35</v>
      </c>
      <c r="C163">
        <v>217</v>
      </c>
    </row>
    <row r="165" spans="1:6" ht="12.75">
      <c r="A165" s="5" t="s">
        <v>3</v>
      </c>
      <c r="B165" s="6" t="s">
        <v>4</v>
      </c>
      <c r="C165" s="6" t="s">
        <v>5</v>
      </c>
      <c r="D165" s="7" t="s">
        <v>6</v>
      </c>
      <c r="E165" s="8" t="s">
        <v>7</v>
      </c>
      <c r="F165" s="9" t="s">
        <v>8</v>
      </c>
    </row>
    <row r="166" spans="1:6" ht="12.75">
      <c r="A166" s="10">
        <v>0.59</v>
      </c>
      <c r="B166">
        <f>C163</f>
        <v>217</v>
      </c>
      <c r="C166">
        <v>9</v>
      </c>
      <c r="D166" s="2">
        <f aca="true" t="shared" si="35" ref="D166:D177">(B166-B167)/B166</f>
        <v>0.041474654377880185</v>
      </c>
      <c r="E166" s="3">
        <f aca="true" t="shared" si="36" ref="E166:E177">B167/217</f>
        <v>0.9585253456221198</v>
      </c>
      <c r="F166" s="2">
        <f aca="true" t="shared" si="37" ref="F166:F177">2*D166/(2-D166)</f>
        <v>0.042352941176470586</v>
      </c>
    </row>
    <row r="167" spans="1:6" ht="12.75">
      <c r="A167" s="10">
        <v>0.99</v>
      </c>
      <c r="B167">
        <f aca="true" t="shared" si="38" ref="B167:B178">B166-C166</f>
        <v>208</v>
      </c>
      <c r="C167">
        <v>13</v>
      </c>
      <c r="D167" s="2">
        <f t="shared" si="35"/>
        <v>0.0625</v>
      </c>
      <c r="E167" s="3">
        <f t="shared" si="36"/>
        <v>0.8986175115207373</v>
      </c>
      <c r="F167" s="2">
        <f t="shared" si="37"/>
        <v>0.06451612903225806</v>
      </c>
    </row>
    <row r="168" spans="1:6" ht="12.75">
      <c r="A168" s="10">
        <v>1.11</v>
      </c>
      <c r="B168">
        <f t="shared" si="38"/>
        <v>195</v>
      </c>
      <c r="C168">
        <v>30</v>
      </c>
      <c r="D168" s="2">
        <f t="shared" si="35"/>
        <v>0.15384615384615385</v>
      </c>
      <c r="E168" s="3">
        <f t="shared" si="36"/>
        <v>0.7603686635944701</v>
      </c>
      <c r="F168" s="2">
        <f t="shared" si="37"/>
        <v>0.16666666666666666</v>
      </c>
    </row>
    <row r="169" spans="1:6" ht="12.75">
      <c r="A169" s="10">
        <v>1.22</v>
      </c>
      <c r="B169">
        <f t="shared" si="38"/>
        <v>165</v>
      </c>
      <c r="C169">
        <v>31</v>
      </c>
      <c r="D169" s="2">
        <f t="shared" si="35"/>
        <v>0.18787878787878787</v>
      </c>
      <c r="E169" s="3">
        <f t="shared" si="36"/>
        <v>0.6175115207373272</v>
      </c>
      <c r="F169" s="2">
        <f t="shared" si="37"/>
        <v>0.20735785953177258</v>
      </c>
    </row>
    <row r="170" spans="1:6" ht="12.75">
      <c r="A170" s="10">
        <v>1.34</v>
      </c>
      <c r="B170">
        <f t="shared" si="38"/>
        <v>134</v>
      </c>
      <c r="C170">
        <v>33</v>
      </c>
      <c r="D170" s="2">
        <f t="shared" si="35"/>
        <v>0.2462686567164179</v>
      </c>
      <c r="E170" s="3">
        <f t="shared" si="36"/>
        <v>0.46543778801843316</v>
      </c>
      <c r="F170" s="2">
        <f t="shared" si="37"/>
        <v>0.2808510638297872</v>
      </c>
    </row>
    <row r="171" spans="1:6" ht="12.75">
      <c r="A171" s="10">
        <v>1.46</v>
      </c>
      <c r="B171">
        <f t="shared" si="38"/>
        <v>101</v>
      </c>
      <c r="C171">
        <v>28</v>
      </c>
      <c r="D171" s="2">
        <f t="shared" si="35"/>
        <v>0.27722772277227725</v>
      </c>
      <c r="E171" s="3">
        <f t="shared" si="36"/>
        <v>0.33640552995391704</v>
      </c>
      <c r="F171" s="2">
        <f t="shared" si="37"/>
        <v>0.32183908045977017</v>
      </c>
    </row>
    <row r="172" spans="1:6" ht="12.75">
      <c r="A172" s="10">
        <v>1.58</v>
      </c>
      <c r="B172">
        <f t="shared" si="38"/>
        <v>73</v>
      </c>
      <c r="C172">
        <v>17</v>
      </c>
      <c r="D172" s="2">
        <f t="shared" si="35"/>
        <v>0.2328767123287671</v>
      </c>
      <c r="E172" s="3">
        <f t="shared" si="36"/>
        <v>0.25806451612903225</v>
      </c>
      <c r="F172" s="2">
        <f t="shared" si="37"/>
        <v>0.2635658914728682</v>
      </c>
    </row>
    <row r="173" spans="1:6" ht="12.75">
      <c r="A173" s="10">
        <v>1.7</v>
      </c>
      <c r="B173">
        <f t="shared" si="38"/>
        <v>56</v>
      </c>
      <c r="C173">
        <v>17</v>
      </c>
      <c r="D173" s="2">
        <f t="shared" si="35"/>
        <v>0.30357142857142855</v>
      </c>
      <c r="E173" s="3">
        <f t="shared" si="36"/>
        <v>0.17972350230414746</v>
      </c>
      <c r="F173" s="2">
        <f t="shared" si="37"/>
        <v>0.35789473684210527</v>
      </c>
    </row>
    <row r="174" spans="1:6" ht="12.75">
      <c r="A174" s="10">
        <v>1.82</v>
      </c>
      <c r="B174">
        <f t="shared" si="38"/>
        <v>39</v>
      </c>
      <c r="C174">
        <v>13</v>
      </c>
      <c r="D174" s="2">
        <f t="shared" si="35"/>
        <v>0.3333333333333333</v>
      </c>
      <c r="E174" s="3">
        <f t="shared" si="36"/>
        <v>0.11981566820276497</v>
      </c>
      <c r="F174" s="2">
        <f t="shared" si="37"/>
        <v>0.39999999999999997</v>
      </c>
    </row>
    <row r="175" spans="1:6" ht="12.75">
      <c r="A175" s="10">
        <v>1.93</v>
      </c>
      <c r="B175">
        <f t="shared" si="38"/>
        <v>26</v>
      </c>
      <c r="C175">
        <v>11</v>
      </c>
      <c r="D175" s="2">
        <f t="shared" si="35"/>
        <v>0.4230769230769231</v>
      </c>
      <c r="E175" s="3">
        <f t="shared" si="36"/>
        <v>0.06912442396313365</v>
      </c>
      <c r="F175" s="2">
        <f t="shared" si="37"/>
        <v>0.5365853658536586</v>
      </c>
    </row>
    <row r="176" spans="1:6" ht="12.75">
      <c r="A176" s="10">
        <v>2.05</v>
      </c>
      <c r="B176">
        <f t="shared" si="38"/>
        <v>15</v>
      </c>
      <c r="C176">
        <v>2</v>
      </c>
      <c r="D176" s="2">
        <f t="shared" si="35"/>
        <v>0.13333333333333333</v>
      </c>
      <c r="E176" s="3">
        <f t="shared" si="36"/>
        <v>0.059907834101382486</v>
      </c>
      <c r="F176" s="2">
        <f t="shared" si="37"/>
        <v>0.14285714285714285</v>
      </c>
    </row>
    <row r="177" spans="1:6" ht="12.75">
      <c r="A177" s="10">
        <v>2.17</v>
      </c>
      <c r="B177">
        <f t="shared" si="38"/>
        <v>13</v>
      </c>
      <c r="C177">
        <v>13</v>
      </c>
      <c r="D177" s="2">
        <f t="shared" si="35"/>
        <v>1</v>
      </c>
      <c r="E177" s="3">
        <f t="shared" si="36"/>
        <v>0</v>
      </c>
      <c r="F177" s="2">
        <f t="shared" si="37"/>
        <v>2</v>
      </c>
    </row>
    <row r="178" spans="1:2" ht="12.75">
      <c r="A178" s="10">
        <v>2.29</v>
      </c>
      <c r="B178">
        <f t="shared" si="38"/>
        <v>0</v>
      </c>
    </row>
    <row r="180" spans="2:3" ht="12.75">
      <c r="B180" s="4" t="s">
        <v>36</v>
      </c>
      <c r="C180">
        <v>35</v>
      </c>
    </row>
    <row r="182" spans="1:6" ht="12.75">
      <c r="A182" s="5" t="s">
        <v>3</v>
      </c>
      <c r="B182" s="6" t="s">
        <v>4</v>
      </c>
      <c r="C182" s="6" t="s">
        <v>5</v>
      </c>
      <c r="D182" s="7" t="s">
        <v>6</v>
      </c>
      <c r="E182" s="8" t="s">
        <v>7</v>
      </c>
      <c r="F182" s="9" t="s">
        <v>8</v>
      </c>
    </row>
    <row r="183" spans="1:6" ht="12.75">
      <c r="A183" s="10">
        <v>0.47</v>
      </c>
      <c r="B183">
        <f>C180</f>
        <v>35</v>
      </c>
      <c r="C183">
        <v>1</v>
      </c>
      <c r="D183" s="2">
        <f aca="true" t="shared" si="39" ref="D183:D198">(B183-B184)/B183</f>
        <v>0.02857142857142857</v>
      </c>
      <c r="E183" s="3">
        <f aca="true" t="shared" si="40" ref="E183:E198">B184/35</f>
        <v>0.9714285714285714</v>
      </c>
      <c r="F183" s="2">
        <f aca="true" t="shared" si="41" ref="F183:F198">2*D183/(2-D183)</f>
        <v>0.02898550724637681</v>
      </c>
    </row>
    <row r="184" spans="1:6" ht="12.75">
      <c r="A184" s="10">
        <v>0.59</v>
      </c>
      <c r="B184">
        <f aca="true" t="shared" si="42" ref="B184:B199">B183-C183</f>
        <v>34</v>
      </c>
      <c r="C184">
        <v>1</v>
      </c>
      <c r="D184" s="2">
        <f t="shared" si="39"/>
        <v>0.029411764705882353</v>
      </c>
      <c r="E184" s="3">
        <f t="shared" si="40"/>
        <v>0.9428571428571428</v>
      </c>
      <c r="F184" s="2">
        <f t="shared" si="41"/>
        <v>0.029850746268656716</v>
      </c>
    </row>
    <row r="185" spans="1:6" ht="12.75">
      <c r="A185" s="10">
        <v>0.99</v>
      </c>
      <c r="B185">
        <f t="shared" si="42"/>
        <v>33</v>
      </c>
      <c r="D185" s="2">
        <f t="shared" si="39"/>
        <v>0</v>
      </c>
      <c r="E185" s="3">
        <f t="shared" si="40"/>
        <v>0.9428571428571428</v>
      </c>
      <c r="F185" s="2">
        <f t="shared" si="41"/>
        <v>0</v>
      </c>
    </row>
    <row r="186" spans="1:6" ht="12.75">
      <c r="A186" s="10">
        <v>1.11</v>
      </c>
      <c r="B186">
        <f t="shared" si="42"/>
        <v>33</v>
      </c>
      <c r="D186" s="2">
        <f t="shared" si="39"/>
        <v>0</v>
      </c>
      <c r="E186" s="3">
        <f t="shared" si="40"/>
        <v>0.9428571428571428</v>
      </c>
      <c r="F186" s="2">
        <f t="shared" si="41"/>
        <v>0</v>
      </c>
    </row>
    <row r="187" spans="1:6" ht="12.75">
      <c r="A187" s="10">
        <v>1.22</v>
      </c>
      <c r="B187">
        <f t="shared" si="42"/>
        <v>33</v>
      </c>
      <c r="D187" s="2">
        <f t="shared" si="39"/>
        <v>0</v>
      </c>
      <c r="E187" s="3">
        <f t="shared" si="40"/>
        <v>0.9428571428571428</v>
      </c>
      <c r="F187" s="2">
        <f t="shared" si="41"/>
        <v>0</v>
      </c>
    </row>
    <row r="188" spans="1:6" ht="12.75">
      <c r="A188" s="10">
        <v>1.34</v>
      </c>
      <c r="B188">
        <f t="shared" si="42"/>
        <v>33</v>
      </c>
      <c r="D188" s="2">
        <f t="shared" si="39"/>
        <v>0</v>
      </c>
      <c r="E188" s="3">
        <f t="shared" si="40"/>
        <v>0.9428571428571428</v>
      </c>
      <c r="F188" s="2">
        <f t="shared" si="41"/>
        <v>0</v>
      </c>
    </row>
    <row r="189" spans="1:6" ht="12.75">
      <c r="A189" s="10">
        <v>1.46</v>
      </c>
      <c r="B189">
        <f t="shared" si="42"/>
        <v>33</v>
      </c>
      <c r="C189">
        <v>2</v>
      </c>
      <c r="D189" s="2">
        <f t="shared" si="39"/>
        <v>0.06060606060606061</v>
      </c>
      <c r="E189" s="3">
        <f t="shared" si="40"/>
        <v>0.8857142857142857</v>
      </c>
      <c r="F189" s="2">
        <f t="shared" si="41"/>
        <v>0.0625</v>
      </c>
    </row>
    <row r="190" spans="1:6" ht="12.75">
      <c r="A190" s="10">
        <v>1.58</v>
      </c>
      <c r="B190">
        <f t="shared" si="42"/>
        <v>31</v>
      </c>
      <c r="C190">
        <v>4</v>
      </c>
      <c r="D190" s="2">
        <f t="shared" si="39"/>
        <v>0.12903225806451613</v>
      </c>
      <c r="E190" s="3">
        <f t="shared" si="40"/>
        <v>0.7714285714285715</v>
      </c>
      <c r="F190" s="2">
        <f t="shared" si="41"/>
        <v>0.13793103448275862</v>
      </c>
    </row>
    <row r="191" spans="1:6" ht="12.75">
      <c r="A191" s="10">
        <v>1.7</v>
      </c>
      <c r="B191">
        <f t="shared" si="42"/>
        <v>27</v>
      </c>
      <c r="C191">
        <v>7</v>
      </c>
      <c r="D191" s="2">
        <f t="shared" si="39"/>
        <v>0.25925925925925924</v>
      </c>
      <c r="E191" s="3">
        <f t="shared" si="40"/>
        <v>0.5714285714285714</v>
      </c>
      <c r="F191" s="2">
        <f t="shared" si="41"/>
        <v>0.2978723404255319</v>
      </c>
    </row>
    <row r="192" spans="1:6" ht="12.75">
      <c r="A192" s="10">
        <v>1.82</v>
      </c>
      <c r="B192">
        <f t="shared" si="42"/>
        <v>20</v>
      </c>
      <c r="C192">
        <v>5</v>
      </c>
      <c r="D192" s="2">
        <f t="shared" si="39"/>
        <v>0.25</v>
      </c>
      <c r="E192" s="3">
        <f t="shared" si="40"/>
        <v>0.42857142857142855</v>
      </c>
      <c r="F192" s="2">
        <f t="shared" si="41"/>
        <v>0.2857142857142857</v>
      </c>
    </row>
    <row r="193" spans="1:6" ht="12.75">
      <c r="A193" s="10">
        <v>1.93</v>
      </c>
      <c r="B193">
        <f t="shared" si="42"/>
        <v>15</v>
      </c>
      <c r="C193">
        <v>4</v>
      </c>
      <c r="D193" s="2">
        <f t="shared" si="39"/>
        <v>0.26666666666666666</v>
      </c>
      <c r="E193" s="3">
        <f t="shared" si="40"/>
        <v>0.3142857142857143</v>
      </c>
      <c r="F193" s="2">
        <f t="shared" si="41"/>
        <v>0.30769230769230765</v>
      </c>
    </row>
    <row r="194" spans="1:6" ht="12.75">
      <c r="A194" s="10">
        <v>2.05</v>
      </c>
      <c r="B194">
        <f t="shared" si="42"/>
        <v>11</v>
      </c>
      <c r="C194">
        <v>4</v>
      </c>
      <c r="D194" s="2">
        <f t="shared" si="39"/>
        <v>0.36363636363636365</v>
      </c>
      <c r="E194" s="3">
        <f t="shared" si="40"/>
        <v>0.2</v>
      </c>
      <c r="F194" s="2">
        <f t="shared" si="41"/>
        <v>0.4444444444444445</v>
      </c>
    </row>
    <row r="195" spans="1:6" ht="12.75">
      <c r="A195" s="10">
        <v>2.17</v>
      </c>
      <c r="B195">
        <f t="shared" si="42"/>
        <v>7</v>
      </c>
      <c r="C195">
        <v>2</v>
      </c>
      <c r="D195" s="2">
        <f t="shared" si="39"/>
        <v>0.2857142857142857</v>
      </c>
      <c r="E195" s="3">
        <f t="shared" si="40"/>
        <v>0.14285714285714285</v>
      </c>
      <c r="F195" s="2">
        <f t="shared" si="41"/>
        <v>0.3333333333333333</v>
      </c>
    </row>
    <row r="196" spans="1:6" ht="12.75">
      <c r="A196" s="10">
        <v>2.29</v>
      </c>
      <c r="B196">
        <f t="shared" si="42"/>
        <v>5</v>
      </c>
      <c r="C196">
        <v>3</v>
      </c>
      <c r="D196" s="2">
        <f t="shared" si="39"/>
        <v>0.6</v>
      </c>
      <c r="E196" s="3">
        <f t="shared" si="40"/>
        <v>0.05714285714285714</v>
      </c>
      <c r="F196" s="2">
        <f t="shared" si="41"/>
        <v>0.8571428571428572</v>
      </c>
    </row>
    <row r="197" spans="1:6" ht="12.75">
      <c r="A197" s="10">
        <v>2.41</v>
      </c>
      <c r="B197">
        <f t="shared" si="42"/>
        <v>2</v>
      </c>
      <c r="D197" s="2">
        <f t="shared" si="39"/>
        <v>0</v>
      </c>
      <c r="E197" s="3">
        <f t="shared" si="40"/>
        <v>0.05714285714285714</v>
      </c>
      <c r="F197" s="2">
        <f t="shared" si="41"/>
        <v>0</v>
      </c>
    </row>
    <row r="198" spans="1:6" ht="12.75">
      <c r="A198" s="10">
        <v>2.53</v>
      </c>
      <c r="B198">
        <f t="shared" si="42"/>
        <v>2</v>
      </c>
      <c r="C198">
        <v>2</v>
      </c>
      <c r="D198" s="2">
        <f t="shared" si="39"/>
        <v>1</v>
      </c>
      <c r="E198" s="3">
        <f t="shared" si="40"/>
        <v>0</v>
      </c>
      <c r="F198" s="2">
        <f t="shared" si="41"/>
        <v>2</v>
      </c>
    </row>
    <row r="199" spans="1:2" ht="12.75">
      <c r="A199" s="10">
        <v>2.64</v>
      </c>
      <c r="B199">
        <f t="shared" si="42"/>
        <v>0</v>
      </c>
    </row>
    <row r="201" spans="1:3" ht="12.75">
      <c r="A201" s="1" t="s">
        <v>37</v>
      </c>
      <c r="B201" s="4" t="s">
        <v>38</v>
      </c>
      <c r="C201">
        <v>38</v>
      </c>
    </row>
    <row r="203" spans="1:6" ht="12.75">
      <c r="A203" s="5" t="s">
        <v>3</v>
      </c>
      <c r="B203" s="6" t="s">
        <v>4</v>
      </c>
      <c r="C203" s="6" t="s">
        <v>5</v>
      </c>
      <c r="D203" s="7" t="s">
        <v>6</v>
      </c>
      <c r="E203" s="8" t="s">
        <v>7</v>
      </c>
      <c r="F203" s="9" t="s">
        <v>8</v>
      </c>
    </row>
    <row r="204" spans="1:6" ht="12.75">
      <c r="A204" s="10">
        <v>0.6928286160791803</v>
      </c>
      <c r="B204">
        <f>C201</f>
        <v>38</v>
      </c>
      <c r="C204">
        <v>1</v>
      </c>
      <c r="D204" s="2">
        <f aca="true" t="shared" si="43" ref="D204:D222">(B204-B205)/B204</f>
        <v>0.02631578947368421</v>
      </c>
      <c r="E204" s="3">
        <f aca="true" t="shared" si="44" ref="E204:E222">B205/38</f>
        <v>0.9736842105263158</v>
      </c>
      <c r="F204" s="2">
        <f aca="true" t="shared" si="45" ref="F204:F222">2*D204/(2-D204)</f>
        <v>0.026666666666666665</v>
      </c>
    </row>
    <row r="205" spans="1:6" ht="12.75">
      <c r="A205" s="10">
        <v>0.7162701857961451</v>
      </c>
      <c r="B205">
        <f aca="true" t="shared" si="46" ref="B205:B223">B204-C204</f>
        <v>37</v>
      </c>
      <c r="C205">
        <v>1</v>
      </c>
      <c r="D205" s="2">
        <f t="shared" si="43"/>
        <v>0.02702702702702703</v>
      </c>
      <c r="E205" s="3">
        <f t="shared" si="44"/>
        <v>0.9473684210526315</v>
      </c>
      <c r="F205" s="2">
        <f t="shared" si="45"/>
        <v>0.027397260273972605</v>
      </c>
    </row>
    <row r="206" spans="1:6" ht="12.75">
      <c r="A206" s="10">
        <v>0.7397117555131099</v>
      </c>
      <c r="B206">
        <f t="shared" si="46"/>
        <v>36</v>
      </c>
      <c r="C206">
        <v>0</v>
      </c>
      <c r="D206" s="2">
        <f t="shared" si="43"/>
        <v>0</v>
      </c>
      <c r="E206" s="3">
        <f t="shared" si="44"/>
        <v>0.9473684210526315</v>
      </c>
      <c r="F206" s="2">
        <f t="shared" si="45"/>
        <v>0</v>
      </c>
    </row>
    <row r="207" spans="1:6" ht="12.75">
      <c r="A207" s="10">
        <v>0.7631533252300747</v>
      </c>
      <c r="B207">
        <f t="shared" si="46"/>
        <v>36</v>
      </c>
      <c r="C207">
        <v>1</v>
      </c>
      <c r="D207" s="2">
        <f t="shared" si="43"/>
        <v>0.027777777777777776</v>
      </c>
      <c r="E207" s="3">
        <f t="shared" si="44"/>
        <v>0.9210526315789473</v>
      </c>
      <c r="F207" s="2">
        <f t="shared" si="45"/>
        <v>0.02816901408450704</v>
      </c>
    </row>
    <row r="208" spans="1:6" ht="12.75">
      <c r="A208" s="10">
        <v>0.7865948949470394</v>
      </c>
      <c r="B208">
        <f t="shared" si="46"/>
        <v>35</v>
      </c>
      <c r="C208">
        <v>2</v>
      </c>
      <c r="D208" s="2">
        <f t="shared" si="43"/>
        <v>0.05714285714285714</v>
      </c>
      <c r="E208" s="3">
        <f t="shared" si="44"/>
        <v>0.868421052631579</v>
      </c>
      <c r="F208" s="2">
        <f t="shared" si="45"/>
        <v>0.058823529411764705</v>
      </c>
    </row>
    <row r="209" spans="1:6" ht="12.75">
      <c r="A209" s="10">
        <v>0.8100364646640041</v>
      </c>
      <c r="B209">
        <f t="shared" si="46"/>
        <v>33</v>
      </c>
      <c r="C209">
        <v>2</v>
      </c>
      <c r="D209" s="2">
        <f t="shared" si="43"/>
        <v>0.06060606060606061</v>
      </c>
      <c r="E209" s="3">
        <f t="shared" si="44"/>
        <v>0.8157894736842105</v>
      </c>
      <c r="F209" s="2">
        <f t="shared" si="45"/>
        <v>0.0625</v>
      </c>
    </row>
    <row r="210" spans="1:6" ht="12.75">
      <c r="A210" s="10">
        <v>0.8334780343809689</v>
      </c>
      <c r="B210">
        <f t="shared" si="46"/>
        <v>31</v>
      </c>
      <c r="C210">
        <v>2</v>
      </c>
      <c r="D210" s="2">
        <f t="shared" si="43"/>
        <v>0.06451612903225806</v>
      </c>
      <c r="E210" s="3">
        <f t="shared" si="44"/>
        <v>0.7631578947368421</v>
      </c>
      <c r="F210" s="2">
        <f t="shared" si="45"/>
        <v>0.06666666666666667</v>
      </c>
    </row>
    <row r="211" spans="1:6" ht="12.75">
      <c r="A211" s="10">
        <v>0.8569196040979338</v>
      </c>
      <c r="B211">
        <f t="shared" si="46"/>
        <v>29</v>
      </c>
      <c r="C211">
        <v>3</v>
      </c>
      <c r="D211" s="2">
        <f t="shared" si="43"/>
        <v>0.10344827586206896</v>
      </c>
      <c r="E211" s="3">
        <f t="shared" si="44"/>
        <v>0.6842105263157895</v>
      </c>
      <c r="F211" s="2">
        <f t="shared" si="45"/>
        <v>0.10909090909090909</v>
      </c>
    </row>
    <row r="212" spans="1:6" ht="12.75">
      <c r="A212" s="10">
        <v>0.8803611738148984</v>
      </c>
      <c r="B212">
        <f t="shared" si="46"/>
        <v>26</v>
      </c>
      <c r="C212">
        <v>3</v>
      </c>
      <c r="D212" s="2">
        <f t="shared" si="43"/>
        <v>0.11538461538461539</v>
      </c>
      <c r="E212" s="3">
        <f t="shared" si="44"/>
        <v>0.6052631578947368</v>
      </c>
      <c r="F212" s="2">
        <f t="shared" si="45"/>
        <v>0.12244897959183675</v>
      </c>
    </row>
    <row r="213" spans="1:6" ht="12.75">
      <c r="A213" s="10">
        <v>0.9038027435318632</v>
      </c>
      <c r="B213">
        <f t="shared" si="46"/>
        <v>23</v>
      </c>
      <c r="C213">
        <v>6</v>
      </c>
      <c r="D213" s="2">
        <f t="shared" si="43"/>
        <v>0.2608695652173913</v>
      </c>
      <c r="E213" s="3">
        <f t="shared" si="44"/>
        <v>0.4473684210526316</v>
      </c>
      <c r="F213" s="2">
        <f t="shared" si="45"/>
        <v>0.3</v>
      </c>
    </row>
    <row r="214" spans="1:6" ht="12.75">
      <c r="A214" s="10">
        <v>0.927244313248828</v>
      </c>
      <c r="B214">
        <f t="shared" si="46"/>
        <v>17</v>
      </c>
      <c r="C214">
        <v>4</v>
      </c>
      <c r="D214" s="2">
        <f t="shared" si="43"/>
        <v>0.23529411764705882</v>
      </c>
      <c r="E214" s="3">
        <f t="shared" si="44"/>
        <v>0.34210526315789475</v>
      </c>
      <c r="F214" s="2">
        <f t="shared" si="45"/>
        <v>0.26666666666666666</v>
      </c>
    </row>
    <row r="215" spans="1:6" ht="12.75">
      <c r="A215" s="10">
        <v>0.9506858829657927</v>
      </c>
      <c r="B215">
        <f t="shared" si="46"/>
        <v>13</v>
      </c>
      <c r="C215">
        <v>4</v>
      </c>
      <c r="D215" s="2">
        <f t="shared" si="43"/>
        <v>0.3076923076923077</v>
      </c>
      <c r="E215" s="3">
        <f t="shared" si="44"/>
        <v>0.23684210526315788</v>
      </c>
      <c r="F215" s="2">
        <f t="shared" si="45"/>
        <v>0.36363636363636365</v>
      </c>
    </row>
    <row r="216" spans="1:6" ht="12.75">
      <c r="A216" s="10">
        <v>0.9741274526827575</v>
      </c>
      <c r="B216">
        <f t="shared" si="46"/>
        <v>9</v>
      </c>
      <c r="C216">
        <v>2</v>
      </c>
      <c r="D216" s="2">
        <f t="shared" si="43"/>
        <v>0.2222222222222222</v>
      </c>
      <c r="E216" s="3">
        <f t="shared" si="44"/>
        <v>0.18421052631578946</v>
      </c>
      <c r="F216" s="2">
        <f t="shared" si="45"/>
        <v>0.25</v>
      </c>
    </row>
    <row r="217" spans="1:6" ht="12.75">
      <c r="A217" s="10">
        <v>0.9975690223997222</v>
      </c>
      <c r="B217">
        <f t="shared" si="46"/>
        <v>7</v>
      </c>
      <c r="C217">
        <v>2</v>
      </c>
      <c r="D217" s="2">
        <f t="shared" si="43"/>
        <v>0.2857142857142857</v>
      </c>
      <c r="E217" s="3">
        <f t="shared" si="44"/>
        <v>0.13157894736842105</v>
      </c>
      <c r="F217" s="2">
        <f t="shared" si="45"/>
        <v>0.3333333333333333</v>
      </c>
    </row>
    <row r="218" spans="1:6" ht="12.75">
      <c r="A218" s="10">
        <v>1.021010592116687</v>
      </c>
      <c r="B218">
        <f t="shared" si="46"/>
        <v>5</v>
      </c>
      <c r="C218">
        <v>2</v>
      </c>
      <c r="D218" s="2">
        <f t="shared" si="43"/>
        <v>0.4</v>
      </c>
      <c r="E218" s="3">
        <f t="shared" si="44"/>
        <v>0.07894736842105263</v>
      </c>
      <c r="F218" s="2">
        <f t="shared" si="45"/>
        <v>0.5</v>
      </c>
    </row>
    <row r="219" spans="1:6" ht="12.75">
      <c r="A219" s="10">
        <v>1.0444521618336517</v>
      </c>
      <c r="B219">
        <f t="shared" si="46"/>
        <v>3</v>
      </c>
      <c r="C219">
        <v>1</v>
      </c>
      <c r="D219" s="2">
        <f t="shared" si="43"/>
        <v>0.3333333333333333</v>
      </c>
      <c r="E219" s="3">
        <f t="shared" si="44"/>
        <v>0.05263157894736842</v>
      </c>
      <c r="F219" s="2">
        <f t="shared" si="45"/>
        <v>0.39999999999999997</v>
      </c>
    </row>
    <row r="220" spans="1:6" ht="12.75">
      <c r="A220" s="10">
        <v>1.0678937315506165</v>
      </c>
      <c r="B220">
        <f t="shared" si="46"/>
        <v>2</v>
      </c>
      <c r="C220">
        <v>1</v>
      </c>
      <c r="D220" s="2">
        <f t="shared" si="43"/>
        <v>0.5</v>
      </c>
      <c r="E220" s="3">
        <f t="shared" si="44"/>
        <v>0.02631578947368421</v>
      </c>
      <c r="F220" s="2">
        <f t="shared" si="45"/>
        <v>0.6666666666666666</v>
      </c>
    </row>
    <row r="221" spans="1:6" ht="12.75">
      <c r="A221" s="10">
        <v>1.091335301267581</v>
      </c>
      <c r="B221">
        <f t="shared" si="46"/>
        <v>1</v>
      </c>
      <c r="C221">
        <v>0</v>
      </c>
      <c r="D221" s="2">
        <f t="shared" si="43"/>
        <v>0</v>
      </c>
      <c r="E221" s="3">
        <f t="shared" si="44"/>
        <v>0.02631578947368421</v>
      </c>
      <c r="F221" s="2">
        <f t="shared" si="45"/>
        <v>0</v>
      </c>
    </row>
    <row r="222" spans="1:6" ht="12.75">
      <c r="A222" s="10">
        <v>1.1147768709845458</v>
      </c>
      <c r="B222">
        <f t="shared" si="46"/>
        <v>1</v>
      </c>
      <c r="C222">
        <v>1</v>
      </c>
      <c r="D222" s="2">
        <f t="shared" si="43"/>
        <v>1</v>
      </c>
      <c r="E222" s="3">
        <f t="shared" si="44"/>
        <v>0</v>
      </c>
      <c r="F222" s="2">
        <f t="shared" si="45"/>
        <v>2</v>
      </c>
    </row>
    <row r="223" spans="1:3" ht="12.75">
      <c r="A223" s="10">
        <v>1.1382184407015106</v>
      </c>
      <c r="B223">
        <f t="shared" si="46"/>
        <v>0</v>
      </c>
      <c r="C223">
        <v>0</v>
      </c>
    </row>
    <row r="225" spans="1:3" ht="12.75">
      <c r="A225" s="1" t="s">
        <v>39</v>
      </c>
      <c r="B225" s="4" t="s">
        <v>15</v>
      </c>
      <c r="C225">
        <v>64</v>
      </c>
    </row>
    <row r="227" spans="1:6" ht="12.75">
      <c r="A227" s="5" t="s">
        <v>3</v>
      </c>
      <c r="B227" s="6" t="s">
        <v>4</v>
      </c>
      <c r="C227" s="6" t="s">
        <v>5</v>
      </c>
      <c r="D227" s="7" t="s">
        <v>6</v>
      </c>
      <c r="E227" s="8" t="s">
        <v>7</v>
      </c>
      <c r="F227" s="9" t="s">
        <v>8</v>
      </c>
    </row>
    <row r="228" spans="1:6" ht="12.75">
      <c r="A228" s="10">
        <v>0.21</v>
      </c>
      <c r="B228">
        <f>C225</f>
        <v>64</v>
      </c>
      <c r="C228">
        <v>3</v>
      </c>
      <c r="D228" s="2">
        <f aca="true" t="shared" si="47" ref="D228:D250">(B228-B229)/B228</f>
        <v>0.046875</v>
      </c>
      <c r="E228" s="3">
        <f aca="true" t="shared" si="48" ref="E228:E250">B229/64</f>
        <v>0.953125</v>
      </c>
      <c r="F228" s="2">
        <f aca="true" t="shared" si="49" ref="F228:F250">2*D228/(2-D228)</f>
        <v>0.048</v>
      </c>
    </row>
    <row r="229" spans="1:6" ht="12.75">
      <c r="A229" s="10">
        <v>0.31</v>
      </c>
      <c r="B229">
        <f aca="true" t="shared" si="50" ref="B229:B251">B228-C228</f>
        <v>61</v>
      </c>
      <c r="C229">
        <v>3</v>
      </c>
      <c r="D229" s="2">
        <f t="shared" si="47"/>
        <v>0.04918032786885246</v>
      </c>
      <c r="E229" s="3">
        <f t="shared" si="48"/>
        <v>0.90625</v>
      </c>
      <c r="F229" s="2">
        <f t="shared" si="49"/>
        <v>0.05042016806722689</v>
      </c>
    </row>
    <row r="230" spans="1:6" ht="12.75">
      <c r="A230" s="10">
        <v>0.41</v>
      </c>
      <c r="B230">
        <f t="shared" si="50"/>
        <v>58</v>
      </c>
      <c r="C230">
        <v>5</v>
      </c>
      <c r="D230" s="2">
        <f t="shared" si="47"/>
        <v>0.08620689655172414</v>
      </c>
      <c r="E230" s="3">
        <f t="shared" si="48"/>
        <v>0.828125</v>
      </c>
      <c r="F230" s="2">
        <f t="shared" si="49"/>
        <v>0.0900900900900901</v>
      </c>
    </row>
    <row r="231" spans="1:6" ht="12.75">
      <c r="A231" s="10">
        <v>0.51</v>
      </c>
      <c r="B231">
        <f t="shared" si="50"/>
        <v>53</v>
      </c>
      <c r="D231" s="2">
        <f t="shared" si="47"/>
        <v>0</v>
      </c>
      <c r="E231" s="3">
        <f t="shared" si="48"/>
        <v>0.828125</v>
      </c>
      <c r="F231" s="2">
        <f t="shared" si="49"/>
        <v>0</v>
      </c>
    </row>
    <row r="232" spans="1:6" ht="12.75">
      <c r="A232" s="10">
        <v>0.61</v>
      </c>
      <c r="B232">
        <f t="shared" si="50"/>
        <v>53</v>
      </c>
      <c r="D232" s="2">
        <f t="shared" si="47"/>
        <v>0</v>
      </c>
      <c r="E232" s="3">
        <f t="shared" si="48"/>
        <v>0.828125</v>
      </c>
      <c r="F232" s="2">
        <f t="shared" si="49"/>
        <v>0</v>
      </c>
    </row>
    <row r="233" spans="1:6" ht="12.75">
      <c r="A233" s="10">
        <v>0.71</v>
      </c>
      <c r="B233">
        <f t="shared" si="50"/>
        <v>53</v>
      </c>
      <c r="D233" s="2">
        <f t="shared" si="47"/>
        <v>0</v>
      </c>
      <c r="E233" s="3">
        <f t="shared" si="48"/>
        <v>0.828125</v>
      </c>
      <c r="F233" s="2">
        <f t="shared" si="49"/>
        <v>0</v>
      </c>
    </row>
    <row r="234" spans="1:6" ht="12.75">
      <c r="A234" s="10">
        <v>0.81</v>
      </c>
      <c r="B234">
        <f t="shared" si="50"/>
        <v>53</v>
      </c>
      <c r="D234" s="2">
        <f t="shared" si="47"/>
        <v>0</v>
      </c>
      <c r="E234" s="3">
        <f t="shared" si="48"/>
        <v>0.828125</v>
      </c>
      <c r="F234" s="2">
        <f t="shared" si="49"/>
        <v>0</v>
      </c>
    </row>
    <row r="235" spans="1:6" ht="12.75">
      <c r="A235" s="10">
        <v>0.92</v>
      </c>
      <c r="B235">
        <f t="shared" si="50"/>
        <v>53</v>
      </c>
      <c r="C235">
        <v>3</v>
      </c>
      <c r="D235" s="2">
        <f t="shared" si="47"/>
        <v>0.05660377358490566</v>
      </c>
      <c r="E235" s="3">
        <f t="shared" si="48"/>
        <v>0.78125</v>
      </c>
      <c r="F235" s="2">
        <f t="shared" si="49"/>
        <v>0.05825242718446602</v>
      </c>
    </row>
    <row r="236" spans="1:6" ht="12.75">
      <c r="A236" s="10">
        <v>1.02</v>
      </c>
      <c r="B236">
        <f t="shared" si="50"/>
        <v>50</v>
      </c>
      <c r="D236" s="2">
        <f t="shared" si="47"/>
        <v>0</v>
      </c>
      <c r="E236" s="3">
        <f t="shared" si="48"/>
        <v>0.78125</v>
      </c>
      <c r="F236" s="2">
        <f t="shared" si="49"/>
        <v>0</v>
      </c>
    </row>
    <row r="237" spans="1:6" ht="12.75">
      <c r="A237" s="10">
        <v>1.12</v>
      </c>
      <c r="B237">
        <f t="shared" si="50"/>
        <v>50</v>
      </c>
      <c r="C237">
        <v>1</v>
      </c>
      <c r="D237" s="2">
        <f t="shared" si="47"/>
        <v>0.02</v>
      </c>
      <c r="E237" s="3">
        <f t="shared" si="48"/>
        <v>0.765625</v>
      </c>
      <c r="F237" s="2">
        <f t="shared" si="49"/>
        <v>0.020202020202020204</v>
      </c>
    </row>
    <row r="238" spans="1:6" ht="12.75">
      <c r="A238" s="10">
        <v>1.23</v>
      </c>
      <c r="B238">
        <f t="shared" si="50"/>
        <v>49</v>
      </c>
      <c r="C238">
        <v>1</v>
      </c>
      <c r="D238" s="2">
        <f t="shared" si="47"/>
        <v>0.02040816326530612</v>
      </c>
      <c r="E238" s="3">
        <f t="shared" si="48"/>
        <v>0.75</v>
      </c>
      <c r="F238" s="2">
        <f t="shared" si="49"/>
        <v>0.020618556701030927</v>
      </c>
    </row>
    <row r="239" spans="1:6" ht="12.75">
      <c r="A239" s="10">
        <v>1.33</v>
      </c>
      <c r="B239">
        <f t="shared" si="50"/>
        <v>48</v>
      </c>
      <c r="C239">
        <v>6</v>
      </c>
      <c r="D239" s="2">
        <f t="shared" si="47"/>
        <v>0.125</v>
      </c>
      <c r="E239" s="3">
        <f t="shared" si="48"/>
        <v>0.65625</v>
      </c>
      <c r="F239" s="2">
        <f t="shared" si="49"/>
        <v>0.13333333333333333</v>
      </c>
    </row>
    <row r="240" spans="1:6" ht="12.75">
      <c r="A240" s="10">
        <v>1.44</v>
      </c>
      <c r="B240">
        <f t="shared" si="50"/>
        <v>42</v>
      </c>
      <c r="C240">
        <v>5</v>
      </c>
      <c r="D240" s="2">
        <f t="shared" si="47"/>
        <v>0.11904761904761904</v>
      </c>
      <c r="E240" s="3">
        <f t="shared" si="48"/>
        <v>0.578125</v>
      </c>
      <c r="F240" s="2">
        <f t="shared" si="49"/>
        <v>0.12658227848101264</v>
      </c>
    </row>
    <row r="241" spans="1:6" ht="12.75">
      <c r="A241" s="10">
        <v>1.54</v>
      </c>
      <c r="B241">
        <f t="shared" si="50"/>
        <v>37</v>
      </c>
      <c r="C241">
        <v>5</v>
      </c>
      <c r="D241" s="2">
        <f t="shared" si="47"/>
        <v>0.13513513513513514</v>
      </c>
      <c r="E241" s="3">
        <f t="shared" si="48"/>
        <v>0.5</v>
      </c>
      <c r="F241" s="2">
        <f t="shared" si="49"/>
        <v>0.14492753623188406</v>
      </c>
    </row>
    <row r="242" spans="1:6" ht="12.75">
      <c r="A242" s="10">
        <v>1.64</v>
      </c>
      <c r="B242">
        <f t="shared" si="50"/>
        <v>32</v>
      </c>
      <c r="C242">
        <v>4</v>
      </c>
      <c r="D242" s="2">
        <f t="shared" si="47"/>
        <v>0.125</v>
      </c>
      <c r="E242" s="3">
        <f t="shared" si="48"/>
        <v>0.4375</v>
      </c>
      <c r="F242" s="2">
        <f t="shared" si="49"/>
        <v>0.13333333333333333</v>
      </c>
    </row>
    <row r="243" spans="1:6" ht="12.75">
      <c r="A243" s="10">
        <v>1.74</v>
      </c>
      <c r="B243">
        <f t="shared" si="50"/>
        <v>28</v>
      </c>
      <c r="C243">
        <v>6</v>
      </c>
      <c r="D243" s="2">
        <f t="shared" si="47"/>
        <v>0.21428571428571427</v>
      </c>
      <c r="E243" s="3">
        <f t="shared" si="48"/>
        <v>0.34375</v>
      </c>
      <c r="F243" s="2">
        <f t="shared" si="49"/>
        <v>0.23999999999999996</v>
      </c>
    </row>
    <row r="244" spans="1:6" ht="12.75">
      <c r="A244" s="10">
        <v>1.85</v>
      </c>
      <c r="B244">
        <f t="shared" si="50"/>
        <v>22</v>
      </c>
      <c r="C244">
        <v>4</v>
      </c>
      <c r="D244" s="2">
        <f t="shared" si="47"/>
        <v>0.18181818181818182</v>
      </c>
      <c r="E244" s="3">
        <f t="shared" si="48"/>
        <v>0.28125</v>
      </c>
      <c r="F244" s="2">
        <f t="shared" si="49"/>
        <v>0.2</v>
      </c>
    </row>
    <row r="245" spans="1:6" ht="12.75">
      <c r="A245" s="10">
        <v>1.95</v>
      </c>
      <c r="B245">
        <f t="shared" si="50"/>
        <v>18</v>
      </c>
      <c r="C245">
        <v>3</v>
      </c>
      <c r="D245" s="2">
        <f t="shared" si="47"/>
        <v>0.16666666666666666</v>
      </c>
      <c r="E245" s="3">
        <f t="shared" si="48"/>
        <v>0.234375</v>
      </c>
      <c r="F245" s="2">
        <f t="shared" si="49"/>
        <v>0.18181818181818182</v>
      </c>
    </row>
    <row r="246" spans="1:6" ht="12.75">
      <c r="A246" s="10">
        <v>2.05</v>
      </c>
      <c r="B246">
        <f t="shared" si="50"/>
        <v>15</v>
      </c>
      <c r="C246">
        <v>3</v>
      </c>
      <c r="D246" s="2">
        <f t="shared" si="47"/>
        <v>0.2</v>
      </c>
      <c r="E246" s="3">
        <f t="shared" si="48"/>
        <v>0.1875</v>
      </c>
      <c r="F246" s="2">
        <f t="shared" si="49"/>
        <v>0.22222222222222224</v>
      </c>
    </row>
    <row r="247" spans="1:6" ht="12.75">
      <c r="A247" s="10">
        <v>2.15</v>
      </c>
      <c r="B247">
        <f t="shared" si="50"/>
        <v>12</v>
      </c>
      <c r="C247">
        <v>3</v>
      </c>
      <c r="D247" s="2">
        <f t="shared" si="47"/>
        <v>0.25</v>
      </c>
      <c r="E247" s="3">
        <f t="shared" si="48"/>
        <v>0.140625</v>
      </c>
      <c r="F247" s="2">
        <f t="shared" si="49"/>
        <v>0.2857142857142857</v>
      </c>
    </row>
    <row r="248" spans="1:6" ht="12.75">
      <c r="A248" s="10">
        <v>2.26</v>
      </c>
      <c r="B248">
        <f t="shared" si="50"/>
        <v>9</v>
      </c>
      <c r="C248">
        <v>1</v>
      </c>
      <c r="D248" s="2">
        <f t="shared" si="47"/>
        <v>0.1111111111111111</v>
      </c>
      <c r="E248" s="3">
        <f t="shared" si="48"/>
        <v>0.125</v>
      </c>
      <c r="F248" s="2">
        <f t="shared" si="49"/>
        <v>0.11764705882352941</v>
      </c>
    </row>
    <row r="249" spans="1:6" ht="12.75">
      <c r="A249" s="10">
        <v>2.36</v>
      </c>
      <c r="B249">
        <f t="shared" si="50"/>
        <v>8</v>
      </c>
      <c r="D249" s="2">
        <f t="shared" si="47"/>
        <v>0</v>
      </c>
      <c r="E249" s="3">
        <f t="shared" si="48"/>
        <v>0.125</v>
      </c>
      <c r="F249" s="2">
        <f t="shared" si="49"/>
        <v>0</v>
      </c>
    </row>
    <row r="250" spans="1:6" ht="12.75">
      <c r="A250" s="10">
        <v>2.46</v>
      </c>
      <c r="B250">
        <f t="shared" si="50"/>
        <v>8</v>
      </c>
      <c r="C250">
        <v>1</v>
      </c>
      <c r="D250" s="2">
        <f t="shared" si="47"/>
        <v>0.125</v>
      </c>
      <c r="E250" s="3">
        <f t="shared" si="48"/>
        <v>0.109375</v>
      </c>
      <c r="F250" s="2">
        <f t="shared" si="49"/>
        <v>0.13333333333333333</v>
      </c>
    </row>
    <row r="251" spans="1:2" ht="12.75">
      <c r="A251" s="10">
        <v>2.56</v>
      </c>
      <c r="B251">
        <f t="shared" si="50"/>
        <v>7</v>
      </c>
    </row>
    <row r="253" spans="1:3" ht="12.75">
      <c r="A253" s="1" t="s">
        <v>40</v>
      </c>
      <c r="B253" s="4" t="s">
        <v>14</v>
      </c>
      <c r="C253">
        <v>377</v>
      </c>
    </row>
    <row r="255" spans="1:6" ht="12.75">
      <c r="A255" s="5" t="s">
        <v>3</v>
      </c>
      <c r="B255" s="6" t="s">
        <v>4</v>
      </c>
      <c r="C255" s="6" t="s">
        <v>5</v>
      </c>
      <c r="D255" s="7" t="s">
        <v>6</v>
      </c>
      <c r="E255" s="8" t="s">
        <v>7</v>
      </c>
      <c r="F255" s="9" t="s">
        <v>8</v>
      </c>
    </row>
    <row r="256" spans="1:6" ht="12.75">
      <c r="A256" s="10">
        <v>0.16</v>
      </c>
      <c r="B256">
        <f>C253</f>
        <v>377</v>
      </c>
      <c r="C256">
        <v>1</v>
      </c>
      <c r="D256" s="2">
        <f aca="true" t="shared" si="51" ref="D256:D282">(B256-B257)/B256</f>
        <v>0.002652519893899204</v>
      </c>
      <c r="E256" s="3">
        <f aca="true" t="shared" si="52" ref="E256:E282">B257/377</f>
        <v>0.9973474801061007</v>
      </c>
      <c r="F256" s="2">
        <f aca="true" t="shared" si="53" ref="F256:F282">2*D256/(2-D256)</f>
        <v>0.0026560424966799467</v>
      </c>
    </row>
    <row r="257" spans="1:6" ht="12.75">
      <c r="A257" s="10">
        <v>0.23</v>
      </c>
      <c r="B257">
        <f aca="true" t="shared" si="54" ref="B257:B283">B256-C256</f>
        <v>376</v>
      </c>
      <c r="C257">
        <v>2</v>
      </c>
      <c r="D257" s="2">
        <f t="shared" si="51"/>
        <v>0.005319148936170213</v>
      </c>
      <c r="E257" s="3">
        <f t="shared" si="52"/>
        <v>0.9920424403183024</v>
      </c>
      <c r="F257" s="2">
        <f t="shared" si="53"/>
        <v>0.005333333333333333</v>
      </c>
    </row>
    <row r="258" spans="1:6" ht="12.75">
      <c r="A258" s="10">
        <v>0.31</v>
      </c>
      <c r="B258">
        <f t="shared" si="54"/>
        <v>374</v>
      </c>
      <c r="C258">
        <v>2</v>
      </c>
      <c r="D258" s="2">
        <f t="shared" si="51"/>
        <v>0.0053475935828877</v>
      </c>
      <c r="E258" s="3">
        <f t="shared" si="52"/>
        <v>0.986737400530504</v>
      </c>
      <c r="F258" s="2">
        <f t="shared" si="53"/>
        <v>0.005361930294906166</v>
      </c>
    </row>
    <row r="259" spans="1:6" ht="12.75">
      <c r="A259" s="10">
        <v>0.39</v>
      </c>
      <c r="B259">
        <f t="shared" si="54"/>
        <v>372</v>
      </c>
      <c r="C259">
        <v>1</v>
      </c>
      <c r="D259" s="2">
        <f t="shared" si="51"/>
        <v>0.002688172043010753</v>
      </c>
      <c r="E259" s="3">
        <f t="shared" si="52"/>
        <v>0.9840848806366048</v>
      </c>
      <c r="F259" s="2">
        <f t="shared" si="53"/>
        <v>0.0026917900403768506</v>
      </c>
    </row>
    <row r="260" spans="1:6" ht="12.75">
      <c r="A260" s="10">
        <v>0.47</v>
      </c>
      <c r="B260">
        <f t="shared" si="54"/>
        <v>371</v>
      </c>
      <c r="C260">
        <v>9</v>
      </c>
      <c r="D260" s="2">
        <f t="shared" si="51"/>
        <v>0.02425876010781671</v>
      </c>
      <c r="E260" s="3">
        <f t="shared" si="52"/>
        <v>0.9602122015915119</v>
      </c>
      <c r="F260" s="2">
        <f t="shared" si="53"/>
        <v>0.02455661664392906</v>
      </c>
    </row>
    <row r="261" spans="1:6" ht="12.75">
      <c r="A261" s="10">
        <v>0.55</v>
      </c>
      <c r="B261">
        <f t="shared" si="54"/>
        <v>362</v>
      </c>
      <c r="C261">
        <v>13</v>
      </c>
      <c r="D261" s="2">
        <f t="shared" si="51"/>
        <v>0.03591160220994475</v>
      </c>
      <c r="E261" s="3">
        <f t="shared" si="52"/>
        <v>0.9257294429708223</v>
      </c>
      <c r="F261" s="2">
        <f t="shared" si="53"/>
        <v>0.03656821378340366</v>
      </c>
    </row>
    <row r="262" spans="1:6" ht="12.75">
      <c r="A262" s="10">
        <v>0.63</v>
      </c>
      <c r="B262">
        <f t="shared" si="54"/>
        <v>349</v>
      </c>
      <c r="C262">
        <v>12</v>
      </c>
      <c r="D262" s="2">
        <f t="shared" si="51"/>
        <v>0.034383954154727794</v>
      </c>
      <c r="E262" s="3">
        <f t="shared" si="52"/>
        <v>0.8938992042440318</v>
      </c>
      <c r="F262" s="2">
        <f t="shared" si="53"/>
        <v>0.03498542274052478</v>
      </c>
    </row>
    <row r="263" spans="1:6" ht="12.75">
      <c r="A263" s="10">
        <v>0.7</v>
      </c>
      <c r="B263">
        <f t="shared" si="54"/>
        <v>337</v>
      </c>
      <c r="C263">
        <v>21</v>
      </c>
      <c r="D263" s="2">
        <f t="shared" si="51"/>
        <v>0.06231454005934718</v>
      </c>
      <c r="E263" s="3">
        <f t="shared" si="52"/>
        <v>0.8381962864721485</v>
      </c>
      <c r="F263" s="2">
        <f t="shared" si="53"/>
        <v>0.06431852986217458</v>
      </c>
    </row>
    <row r="264" spans="1:6" ht="12.75">
      <c r="A264" s="10">
        <v>0.78</v>
      </c>
      <c r="B264">
        <f t="shared" si="54"/>
        <v>316</v>
      </c>
      <c r="C264">
        <v>27</v>
      </c>
      <c r="D264" s="2">
        <f t="shared" si="51"/>
        <v>0.08544303797468354</v>
      </c>
      <c r="E264" s="3">
        <f t="shared" si="52"/>
        <v>0.76657824933687</v>
      </c>
      <c r="F264" s="2">
        <f t="shared" si="53"/>
        <v>0.08925619834710743</v>
      </c>
    </row>
    <row r="265" spans="1:6" ht="12.75">
      <c r="A265" s="10">
        <v>0.86</v>
      </c>
      <c r="B265">
        <f t="shared" si="54"/>
        <v>289</v>
      </c>
      <c r="C265">
        <v>36</v>
      </c>
      <c r="D265" s="2">
        <f t="shared" si="51"/>
        <v>0.1245674740484429</v>
      </c>
      <c r="E265" s="3">
        <f t="shared" si="52"/>
        <v>0.6710875331564987</v>
      </c>
      <c r="F265" s="2">
        <f t="shared" si="53"/>
        <v>0.1328413284132841</v>
      </c>
    </row>
    <row r="266" spans="1:6" ht="12.75">
      <c r="A266" s="10">
        <v>0.94</v>
      </c>
      <c r="B266">
        <f t="shared" si="54"/>
        <v>253</v>
      </c>
      <c r="C266">
        <v>39</v>
      </c>
      <c r="D266" s="2">
        <f t="shared" si="51"/>
        <v>0.1541501976284585</v>
      </c>
      <c r="E266" s="3">
        <f t="shared" si="52"/>
        <v>0.5676392572944297</v>
      </c>
      <c r="F266" s="2">
        <f t="shared" si="53"/>
        <v>0.16702355460385437</v>
      </c>
    </row>
    <row r="267" spans="1:6" ht="12.75">
      <c r="A267" s="10">
        <v>1.02</v>
      </c>
      <c r="B267">
        <f t="shared" si="54"/>
        <v>214</v>
      </c>
      <c r="C267">
        <v>35</v>
      </c>
      <c r="D267" s="2">
        <f t="shared" si="51"/>
        <v>0.16355140186915887</v>
      </c>
      <c r="E267" s="3">
        <f t="shared" si="52"/>
        <v>0.47480106100795755</v>
      </c>
      <c r="F267" s="2">
        <f t="shared" si="53"/>
        <v>0.17811704834605596</v>
      </c>
    </row>
    <row r="268" spans="1:6" ht="12.75">
      <c r="A268" s="10">
        <v>1.1</v>
      </c>
      <c r="B268">
        <f t="shared" si="54"/>
        <v>179</v>
      </c>
      <c r="C268">
        <v>32</v>
      </c>
      <c r="D268" s="2">
        <f t="shared" si="51"/>
        <v>0.1787709497206704</v>
      </c>
      <c r="E268" s="3">
        <f t="shared" si="52"/>
        <v>0.38992042440318303</v>
      </c>
      <c r="F268" s="2">
        <f t="shared" si="53"/>
        <v>0.19631901840490798</v>
      </c>
    </row>
    <row r="269" spans="1:6" ht="12.75">
      <c r="A269" s="10">
        <v>1.17</v>
      </c>
      <c r="B269">
        <f t="shared" si="54"/>
        <v>147</v>
      </c>
      <c r="C269">
        <v>28</v>
      </c>
      <c r="D269" s="2">
        <f t="shared" si="51"/>
        <v>0.19047619047619047</v>
      </c>
      <c r="E269" s="3">
        <f t="shared" si="52"/>
        <v>0.3156498673740053</v>
      </c>
      <c r="F269" s="2">
        <f t="shared" si="53"/>
        <v>0.21052631578947367</v>
      </c>
    </row>
    <row r="270" spans="1:6" ht="12.75">
      <c r="A270" s="10">
        <v>1.25</v>
      </c>
      <c r="B270">
        <f t="shared" si="54"/>
        <v>119</v>
      </c>
      <c r="C270">
        <v>24</v>
      </c>
      <c r="D270" s="2">
        <f t="shared" si="51"/>
        <v>0.20168067226890757</v>
      </c>
      <c r="E270" s="3">
        <f t="shared" si="52"/>
        <v>0.2519893899204244</v>
      </c>
      <c r="F270" s="2">
        <f t="shared" si="53"/>
        <v>0.22429906542056074</v>
      </c>
    </row>
    <row r="271" spans="1:6" ht="12.75">
      <c r="A271" s="10">
        <v>1.33</v>
      </c>
      <c r="B271">
        <f t="shared" si="54"/>
        <v>95</v>
      </c>
      <c r="C271">
        <v>19</v>
      </c>
      <c r="D271" s="2">
        <f t="shared" si="51"/>
        <v>0.2</v>
      </c>
      <c r="E271" s="3">
        <f t="shared" si="52"/>
        <v>0.20159151193633953</v>
      </c>
      <c r="F271" s="2">
        <f t="shared" si="53"/>
        <v>0.22222222222222224</v>
      </c>
    </row>
    <row r="272" spans="1:6" ht="12.75">
      <c r="A272" s="10">
        <v>1.41</v>
      </c>
      <c r="B272">
        <f t="shared" si="54"/>
        <v>76</v>
      </c>
      <c r="C272">
        <v>19</v>
      </c>
      <c r="D272" s="2">
        <f t="shared" si="51"/>
        <v>0.25</v>
      </c>
      <c r="E272" s="3">
        <f t="shared" si="52"/>
        <v>0.15119363395225463</v>
      </c>
      <c r="F272" s="2">
        <f t="shared" si="53"/>
        <v>0.2857142857142857</v>
      </c>
    </row>
    <row r="273" spans="1:6" ht="12.75">
      <c r="A273" s="10">
        <v>1.49</v>
      </c>
      <c r="B273">
        <f t="shared" si="54"/>
        <v>57</v>
      </c>
      <c r="C273">
        <v>15</v>
      </c>
      <c r="D273" s="2">
        <f t="shared" si="51"/>
        <v>0.2631578947368421</v>
      </c>
      <c r="E273" s="3">
        <f t="shared" si="52"/>
        <v>0.11140583554376658</v>
      </c>
      <c r="F273" s="2">
        <f t="shared" si="53"/>
        <v>0.303030303030303</v>
      </c>
    </row>
    <row r="274" spans="1:6" ht="12.75">
      <c r="A274" s="10">
        <v>1.57</v>
      </c>
      <c r="B274">
        <f t="shared" si="54"/>
        <v>42</v>
      </c>
      <c r="C274">
        <v>11</v>
      </c>
      <c r="D274" s="2">
        <f t="shared" si="51"/>
        <v>0.2619047619047619</v>
      </c>
      <c r="E274" s="3">
        <f t="shared" si="52"/>
        <v>0.08222811671087533</v>
      </c>
      <c r="F274" s="2">
        <f t="shared" si="53"/>
        <v>0.3013698630136986</v>
      </c>
    </row>
    <row r="275" spans="1:6" ht="12.75">
      <c r="A275" s="10">
        <v>1.64</v>
      </c>
      <c r="B275">
        <f t="shared" si="54"/>
        <v>31</v>
      </c>
      <c r="C275">
        <v>8</v>
      </c>
      <c r="D275" s="2">
        <f t="shared" si="51"/>
        <v>0.25806451612903225</v>
      </c>
      <c r="E275" s="3">
        <f t="shared" si="52"/>
        <v>0.0610079575596817</v>
      </c>
      <c r="F275" s="2">
        <f t="shared" si="53"/>
        <v>0.2962962962962963</v>
      </c>
    </row>
    <row r="276" spans="1:6" ht="12.75">
      <c r="A276" s="10">
        <v>1.72</v>
      </c>
      <c r="B276">
        <f t="shared" si="54"/>
        <v>23</v>
      </c>
      <c r="C276">
        <v>7</v>
      </c>
      <c r="D276" s="2">
        <f t="shared" si="51"/>
        <v>0.30434782608695654</v>
      </c>
      <c r="E276" s="3">
        <f t="shared" si="52"/>
        <v>0.042440318302387266</v>
      </c>
      <c r="F276" s="2">
        <f t="shared" si="53"/>
        <v>0.358974358974359</v>
      </c>
    </row>
    <row r="277" spans="1:6" ht="12.75">
      <c r="A277" s="10">
        <v>1.8</v>
      </c>
      <c r="B277">
        <f t="shared" si="54"/>
        <v>16</v>
      </c>
      <c r="C277">
        <v>5</v>
      </c>
      <c r="D277" s="2">
        <f t="shared" si="51"/>
        <v>0.3125</v>
      </c>
      <c r="E277" s="3">
        <f t="shared" si="52"/>
        <v>0.029177718832891247</v>
      </c>
      <c r="F277" s="2">
        <f t="shared" si="53"/>
        <v>0.37037037037037035</v>
      </c>
    </row>
    <row r="278" spans="1:6" ht="12.75">
      <c r="A278" s="10">
        <v>1.88</v>
      </c>
      <c r="B278">
        <f t="shared" si="54"/>
        <v>11</v>
      </c>
      <c r="C278">
        <v>2</v>
      </c>
      <c r="D278" s="2">
        <f t="shared" si="51"/>
        <v>0.18181818181818182</v>
      </c>
      <c r="E278" s="3">
        <f t="shared" si="52"/>
        <v>0.023872679045092837</v>
      </c>
      <c r="F278" s="2">
        <f t="shared" si="53"/>
        <v>0.2</v>
      </c>
    </row>
    <row r="279" spans="1:6" ht="12.75">
      <c r="A279" s="10">
        <v>1.96</v>
      </c>
      <c r="B279">
        <f t="shared" si="54"/>
        <v>9</v>
      </c>
      <c r="C279">
        <v>4</v>
      </c>
      <c r="D279" s="2">
        <f t="shared" si="51"/>
        <v>0.4444444444444444</v>
      </c>
      <c r="E279" s="3">
        <f t="shared" si="52"/>
        <v>0.013262599469496022</v>
      </c>
      <c r="F279" s="2">
        <f t="shared" si="53"/>
        <v>0.5714285714285714</v>
      </c>
    </row>
    <row r="280" spans="1:6" ht="12.75">
      <c r="A280" s="10">
        <v>2.04</v>
      </c>
      <c r="B280">
        <f t="shared" si="54"/>
        <v>5</v>
      </c>
      <c r="C280">
        <v>2</v>
      </c>
      <c r="D280" s="2">
        <f t="shared" si="51"/>
        <v>0.4</v>
      </c>
      <c r="E280" s="3">
        <f t="shared" si="52"/>
        <v>0.007957559681697613</v>
      </c>
      <c r="F280" s="2">
        <f t="shared" si="53"/>
        <v>0.5</v>
      </c>
    </row>
    <row r="281" spans="1:6" ht="12.75">
      <c r="A281" s="10">
        <v>2.11</v>
      </c>
      <c r="B281">
        <f t="shared" si="54"/>
        <v>3</v>
      </c>
      <c r="C281">
        <v>2</v>
      </c>
      <c r="D281" s="2">
        <f t="shared" si="51"/>
        <v>0.6666666666666666</v>
      </c>
      <c r="E281" s="3">
        <f t="shared" si="52"/>
        <v>0.002652519893899204</v>
      </c>
      <c r="F281" s="2">
        <f t="shared" si="53"/>
        <v>0.9999999999999998</v>
      </c>
    </row>
    <row r="282" spans="1:6" ht="12.75">
      <c r="A282" s="10">
        <v>2.19</v>
      </c>
      <c r="B282">
        <f t="shared" si="54"/>
        <v>1</v>
      </c>
      <c r="C282">
        <v>1</v>
      </c>
      <c r="D282" s="2">
        <f t="shared" si="51"/>
        <v>1</v>
      </c>
      <c r="E282" s="3">
        <f t="shared" si="52"/>
        <v>0</v>
      </c>
      <c r="F282" s="2">
        <f t="shared" si="53"/>
        <v>2</v>
      </c>
    </row>
    <row r="283" spans="1:2" ht="12.75">
      <c r="A283" s="10">
        <v>2.27</v>
      </c>
      <c r="B283">
        <f t="shared" si="54"/>
        <v>0</v>
      </c>
    </row>
    <row r="285" spans="2:3" ht="12.75">
      <c r="B285" s="4" t="s">
        <v>41</v>
      </c>
      <c r="C285">
        <v>493</v>
      </c>
    </row>
    <row r="287" spans="1:6" ht="12.75">
      <c r="A287" s="5" t="s">
        <v>3</v>
      </c>
      <c r="B287" s="6" t="s">
        <v>4</v>
      </c>
      <c r="C287" s="6" t="s">
        <v>5</v>
      </c>
      <c r="D287" s="7" t="s">
        <v>6</v>
      </c>
      <c r="E287" s="8" t="s">
        <v>7</v>
      </c>
      <c r="F287" s="9" t="s">
        <v>8</v>
      </c>
    </row>
    <row r="288" spans="1:6" ht="12.75">
      <c r="A288" s="10">
        <v>0.16</v>
      </c>
      <c r="B288">
        <f>C285</f>
        <v>493</v>
      </c>
      <c r="C288">
        <v>1</v>
      </c>
      <c r="D288" s="2">
        <f aca="true" t="shared" si="55" ref="D288:D306">(B288-B289)/B288</f>
        <v>0.002028397565922921</v>
      </c>
      <c r="E288" s="3">
        <f aca="true" t="shared" si="56" ref="E288:E306">B289/493</f>
        <v>0.9979716024340771</v>
      </c>
      <c r="F288" s="2">
        <f aca="true" t="shared" si="57" ref="F288:F306">2*D288/(2-D288)</f>
        <v>0.0020304568527918783</v>
      </c>
    </row>
    <row r="289" spans="1:6" ht="12.75">
      <c r="A289" s="10">
        <v>0.23</v>
      </c>
      <c r="B289">
        <f aca="true" t="shared" si="58" ref="B289:B307">B288-C288</f>
        <v>492</v>
      </c>
      <c r="C289">
        <v>2</v>
      </c>
      <c r="D289" s="2">
        <f t="shared" si="55"/>
        <v>0.0040650406504065045</v>
      </c>
      <c r="E289" s="3">
        <f t="shared" si="56"/>
        <v>0.9939148073022313</v>
      </c>
      <c r="F289" s="2">
        <f t="shared" si="57"/>
        <v>0.004073319755600815</v>
      </c>
    </row>
    <row r="290" spans="1:6" ht="12.75">
      <c r="A290" s="10">
        <v>0.31</v>
      </c>
      <c r="B290">
        <f t="shared" si="58"/>
        <v>490</v>
      </c>
      <c r="C290">
        <v>8</v>
      </c>
      <c r="D290" s="2">
        <f t="shared" si="55"/>
        <v>0.0163265306122449</v>
      </c>
      <c r="E290" s="3">
        <f t="shared" si="56"/>
        <v>0.9776876267748479</v>
      </c>
      <c r="F290" s="2">
        <f t="shared" si="57"/>
        <v>0.01646090534979424</v>
      </c>
    </row>
    <row r="291" spans="1:6" ht="12.75">
      <c r="A291" s="10">
        <v>0.39</v>
      </c>
      <c r="B291">
        <f t="shared" si="58"/>
        <v>482</v>
      </c>
      <c r="C291">
        <v>20</v>
      </c>
      <c r="D291" s="2">
        <f t="shared" si="55"/>
        <v>0.04149377593360996</v>
      </c>
      <c r="E291" s="3">
        <f t="shared" si="56"/>
        <v>0.9371196754563894</v>
      </c>
      <c r="F291" s="2">
        <f t="shared" si="57"/>
        <v>0.0423728813559322</v>
      </c>
    </row>
    <row r="292" spans="1:6" ht="12.75">
      <c r="A292" s="10">
        <v>0.47</v>
      </c>
      <c r="B292">
        <f t="shared" si="58"/>
        <v>462</v>
      </c>
      <c r="C292">
        <v>29</v>
      </c>
      <c r="D292" s="2">
        <f t="shared" si="55"/>
        <v>0.06277056277056277</v>
      </c>
      <c r="E292" s="3">
        <f t="shared" si="56"/>
        <v>0.8782961460446247</v>
      </c>
      <c r="F292" s="2">
        <f t="shared" si="57"/>
        <v>0.06480446927374302</v>
      </c>
    </row>
    <row r="293" spans="1:6" ht="12.75">
      <c r="A293" s="10">
        <v>0.55</v>
      </c>
      <c r="B293">
        <f t="shared" si="58"/>
        <v>433</v>
      </c>
      <c r="C293">
        <v>49</v>
      </c>
      <c r="D293" s="2">
        <f t="shared" si="55"/>
        <v>0.11316397228637413</v>
      </c>
      <c r="E293" s="3">
        <f t="shared" si="56"/>
        <v>0.7789046653144016</v>
      </c>
      <c r="F293" s="2">
        <f t="shared" si="57"/>
        <v>0.11995104039167687</v>
      </c>
    </row>
    <row r="294" spans="1:6" ht="12.75">
      <c r="A294" s="10">
        <v>0.63</v>
      </c>
      <c r="B294">
        <f t="shared" si="58"/>
        <v>384</v>
      </c>
      <c r="C294">
        <v>42</v>
      </c>
      <c r="D294" s="2">
        <f t="shared" si="55"/>
        <v>0.109375</v>
      </c>
      <c r="E294" s="3">
        <f t="shared" si="56"/>
        <v>0.6937119675456389</v>
      </c>
      <c r="F294" s="2">
        <f t="shared" si="57"/>
        <v>0.11570247933884298</v>
      </c>
    </row>
    <row r="295" spans="1:6" ht="12.75">
      <c r="A295" s="10">
        <v>0.7</v>
      </c>
      <c r="B295">
        <f t="shared" si="58"/>
        <v>342</v>
      </c>
      <c r="C295">
        <v>49</v>
      </c>
      <c r="D295" s="2">
        <f t="shared" si="55"/>
        <v>0.14327485380116958</v>
      </c>
      <c r="E295" s="3">
        <f t="shared" si="56"/>
        <v>0.5943204868154158</v>
      </c>
      <c r="F295" s="2">
        <f t="shared" si="57"/>
        <v>0.15433070866141732</v>
      </c>
    </row>
    <row r="296" spans="1:6" ht="12.75">
      <c r="A296" s="10">
        <v>0.78</v>
      </c>
      <c r="B296">
        <f t="shared" si="58"/>
        <v>293</v>
      </c>
      <c r="C296">
        <v>63</v>
      </c>
      <c r="D296" s="2">
        <f t="shared" si="55"/>
        <v>0.2150170648464164</v>
      </c>
      <c r="E296" s="3">
        <f t="shared" si="56"/>
        <v>0.4665314401622718</v>
      </c>
      <c r="F296" s="2">
        <f t="shared" si="57"/>
        <v>0.24091778202676867</v>
      </c>
    </row>
    <row r="297" spans="1:6" ht="12.75">
      <c r="A297" s="10">
        <v>0.86</v>
      </c>
      <c r="B297">
        <f t="shared" si="58"/>
        <v>230</v>
      </c>
      <c r="C297">
        <v>74</v>
      </c>
      <c r="D297" s="2">
        <f t="shared" si="55"/>
        <v>0.3217391304347826</v>
      </c>
      <c r="E297" s="3">
        <f t="shared" si="56"/>
        <v>0.31643002028397565</v>
      </c>
      <c r="F297" s="2">
        <f t="shared" si="57"/>
        <v>0.38341968911917096</v>
      </c>
    </row>
    <row r="298" spans="1:6" ht="12.75">
      <c r="A298" s="10">
        <v>0.94</v>
      </c>
      <c r="B298">
        <f t="shared" si="58"/>
        <v>156</v>
      </c>
      <c r="C298">
        <v>61</v>
      </c>
      <c r="D298" s="2">
        <f t="shared" si="55"/>
        <v>0.391025641025641</v>
      </c>
      <c r="E298" s="3">
        <f t="shared" si="56"/>
        <v>0.1926977687626775</v>
      </c>
      <c r="F298" s="2">
        <f t="shared" si="57"/>
        <v>0.48605577689243024</v>
      </c>
    </row>
    <row r="299" spans="1:6" ht="12.75">
      <c r="A299" s="10">
        <v>1.02</v>
      </c>
      <c r="B299">
        <f t="shared" si="58"/>
        <v>95</v>
      </c>
      <c r="C299">
        <v>38</v>
      </c>
      <c r="D299" s="2">
        <f t="shared" si="55"/>
        <v>0.4</v>
      </c>
      <c r="E299" s="3">
        <f t="shared" si="56"/>
        <v>0.11561866125760649</v>
      </c>
      <c r="F299" s="2">
        <f t="shared" si="57"/>
        <v>0.5</v>
      </c>
    </row>
    <row r="300" spans="1:6" ht="12.75">
      <c r="A300" s="10">
        <v>1.1</v>
      </c>
      <c r="B300">
        <f t="shared" si="58"/>
        <v>57</v>
      </c>
      <c r="C300">
        <v>23</v>
      </c>
      <c r="D300" s="2">
        <f t="shared" si="55"/>
        <v>0.40350877192982454</v>
      </c>
      <c r="E300" s="3">
        <f t="shared" si="56"/>
        <v>0.06896551724137931</v>
      </c>
      <c r="F300" s="2">
        <f t="shared" si="57"/>
        <v>0.5054945054945055</v>
      </c>
    </row>
    <row r="301" spans="1:6" ht="12.75">
      <c r="A301" s="10">
        <v>1.17</v>
      </c>
      <c r="B301">
        <f t="shared" si="58"/>
        <v>34</v>
      </c>
      <c r="C301">
        <v>15</v>
      </c>
      <c r="D301" s="2">
        <f t="shared" si="55"/>
        <v>0.4411764705882353</v>
      </c>
      <c r="E301" s="3">
        <f t="shared" si="56"/>
        <v>0.038539553752535496</v>
      </c>
      <c r="F301" s="2">
        <f t="shared" si="57"/>
        <v>0.5660377358490566</v>
      </c>
    </row>
    <row r="302" spans="1:6" ht="12.75">
      <c r="A302" s="10">
        <v>1.25</v>
      </c>
      <c r="B302">
        <f t="shared" si="58"/>
        <v>19</v>
      </c>
      <c r="C302">
        <v>8</v>
      </c>
      <c r="D302" s="2">
        <f t="shared" si="55"/>
        <v>0.42105263157894735</v>
      </c>
      <c r="E302" s="3">
        <f t="shared" si="56"/>
        <v>0.02231237322515213</v>
      </c>
      <c r="F302" s="2">
        <f t="shared" si="57"/>
        <v>0.5333333333333333</v>
      </c>
    </row>
    <row r="303" spans="1:6" ht="12.75">
      <c r="A303" s="10">
        <v>1.33</v>
      </c>
      <c r="B303">
        <f t="shared" si="58"/>
        <v>11</v>
      </c>
      <c r="C303">
        <v>6</v>
      </c>
      <c r="D303" s="2">
        <f t="shared" si="55"/>
        <v>0.5454545454545454</v>
      </c>
      <c r="E303" s="3">
        <f t="shared" si="56"/>
        <v>0.010141987829614604</v>
      </c>
      <c r="F303" s="2">
        <f t="shared" si="57"/>
        <v>0.7499999999999999</v>
      </c>
    </row>
    <row r="304" spans="1:6" ht="12.75">
      <c r="A304" s="10">
        <v>1.41</v>
      </c>
      <c r="B304">
        <f t="shared" si="58"/>
        <v>5</v>
      </c>
      <c r="C304">
        <v>3</v>
      </c>
      <c r="D304" s="2">
        <f t="shared" si="55"/>
        <v>0.6</v>
      </c>
      <c r="E304" s="3">
        <f t="shared" si="56"/>
        <v>0.004056795131845842</v>
      </c>
      <c r="F304" s="2">
        <f t="shared" si="57"/>
        <v>0.8571428571428572</v>
      </c>
    </row>
    <row r="305" spans="1:6" ht="12.75">
      <c r="A305" s="10">
        <v>1.49</v>
      </c>
      <c r="B305">
        <f t="shared" si="58"/>
        <v>2</v>
      </c>
      <c r="C305">
        <v>1</v>
      </c>
      <c r="D305" s="2">
        <f t="shared" si="55"/>
        <v>0.5</v>
      </c>
      <c r="E305" s="3">
        <f t="shared" si="56"/>
        <v>0.002028397565922921</v>
      </c>
      <c r="F305" s="2">
        <f t="shared" si="57"/>
        <v>0.6666666666666666</v>
      </c>
    </row>
    <row r="306" spans="1:6" ht="12.75">
      <c r="A306" s="10">
        <v>1.57</v>
      </c>
      <c r="B306">
        <f t="shared" si="58"/>
        <v>1</v>
      </c>
      <c r="C306">
        <v>1</v>
      </c>
      <c r="D306" s="2">
        <f t="shared" si="55"/>
        <v>1</v>
      </c>
      <c r="E306" s="3">
        <f t="shared" si="56"/>
        <v>0</v>
      </c>
      <c r="F306" s="2">
        <f t="shared" si="57"/>
        <v>2</v>
      </c>
    </row>
    <row r="307" spans="1:2" ht="12.75">
      <c r="A307" s="10">
        <v>1.64</v>
      </c>
      <c r="B307">
        <f t="shared" si="58"/>
        <v>0</v>
      </c>
    </row>
    <row r="309" spans="1:3" ht="12.75">
      <c r="A309" s="1" t="s">
        <v>42</v>
      </c>
      <c r="B309" s="4" t="s">
        <v>15</v>
      </c>
      <c r="C309">
        <v>30</v>
      </c>
    </row>
    <row r="311" spans="1:6" ht="12.75">
      <c r="A311" s="5" t="s">
        <v>3</v>
      </c>
      <c r="B311" s="6" t="s">
        <v>4</v>
      </c>
      <c r="C311" s="6" t="s">
        <v>5</v>
      </c>
      <c r="D311" s="7" t="s">
        <v>6</v>
      </c>
      <c r="E311" s="8" t="s">
        <v>7</v>
      </c>
      <c r="F311" s="9" t="s">
        <v>8</v>
      </c>
    </row>
    <row r="312" spans="1:6" ht="12.75">
      <c r="A312" s="10">
        <v>0.08</v>
      </c>
      <c r="B312">
        <f>C309</f>
        <v>30</v>
      </c>
      <c r="C312">
        <v>2</v>
      </c>
      <c r="D312" s="2">
        <f aca="true" t="shared" si="59" ref="D312:D333">(B312-B313)/B312</f>
        <v>0.06666666666666667</v>
      </c>
      <c r="E312" s="3">
        <f aca="true" t="shared" si="60" ref="E312:E333">B313/30</f>
        <v>0.9333333333333333</v>
      </c>
      <c r="F312" s="2">
        <f aca="true" t="shared" si="61" ref="F312:F333">2*D312/(2-D312)</f>
        <v>0.06896551724137931</v>
      </c>
    </row>
    <row r="313" spans="1:6" ht="12.75">
      <c r="A313" s="10">
        <v>0.16</v>
      </c>
      <c r="B313">
        <f aca="true" t="shared" si="62" ref="B313:B334">B312-C312</f>
        <v>28</v>
      </c>
      <c r="C313">
        <v>3</v>
      </c>
      <c r="D313" s="2">
        <f t="shared" si="59"/>
        <v>0.10714285714285714</v>
      </c>
      <c r="E313" s="3">
        <f t="shared" si="60"/>
        <v>0.8333333333333334</v>
      </c>
      <c r="F313" s="2">
        <f t="shared" si="61"/>
        <v>0.11320754716981132</v>
      </c>
    </row>
    <row r="314" spans="1:6" ht="12.75">
      <c r="A314" s="10">
        <v>0.24</v>
      </c>
      <c r="B314">
        <f t="shared" si="62"/>
        <v>25</v>
      </c>
      <c r="D314" s="2">
        <f t="shared" si="59"/>
        <v>0</v>
      </c>
      <c r="E314" s="3">
        <f t="shared" si="60"/>
        <v>0.8333333333333334</v>
      </c>
      <c r="F314" s="2">
        <f t="shared" si="61"/>
        <v>0</v>
      </c>
    </row>
    <row r="315" spans="1:6" ht="12.75">
      <c r="A315" s="10">
        <v>0.32</v>
      </c>
      <c r="B315">
        <f t="shared" si="62"/>
        <v>25</v>
      </c>
      <c r="D315" s="2">
        <f t="shared" si="59"/>
        <v>0</v>
      </c>
      <c r="E315" s="3">
        <f t="shared" si="60"/>
        <v>0.8333333333333334</v>
      </c>
      <c r="F315" s="2">
        <f t="shared" si="61"/>
        <v>0</v>
      </c>
    </row>
    <row r="316" spans="1:6" ht="12.75">
      <c r="A316" s="10">
        <v>0.4</v>
      </c>
      <c r="B316">
        <f t="shared" si="62"/>
        <v>25</v>
      </c>
      <c r="D316" s="2">
        <f t="shared" si="59"/>
        <v>0</v>
      </c>
      <c r="E316" s="3">
        <f t="shared" si="60"/>
        <v>0.8333333333333334</v>
      </c>
      <c r="F316" s="2">
        <f t="shared" si="61"/>
        <v>0</v>
      </c>
    </row>
    <row r="317" spans="1:6" ht="12.75">
      <c r="A317" s="10">
        <v>0.5</v>
      </c>
      <c r="B317">
        <f t="shared" si="62"/>
        <v>25</v>
      </c>
      <c r="C317">
        <v>3</v>
      </c>
      <c r="D317" s="2">
        <f t="shared" si="59"/>
        <v>0.12</v>
      </c>
      <c r="E317" s="3">
        <f t="shared" si="60"/>
        <v>0.7333333333333333</v>
      </c>
      <c r="F317" s="2">
        <f t="shared" si="61"/>
        <v>0.1276595744680851</v>
      </c>
    </row>
    <row r="318" spans="1:6" ht="12.75">
      <c r="A318" s="10">
        <v>0.58</v>
      </c>
      <c r="B318">
        <f t="shared" si="62"/>
        <v>22</v>
      </c>
      <c r="C318">
        <v>1</v>
      </c>
      <c r="D318" s="2">
        <f t="shared" si="59"/>
        <v>0.045454545454545456</v>
      </c>
      <c r="E318" s="3">
        <f t="shared" si="60"/>
        <v>0.7</v>
      </c>
      <c r="F318" s="2">
        <f t="shared" si="61"/>
        <v>0.046511627906976744</v>
      </c>
    </row>
    <row r="319" spans="1:6" ht="12.75">
      <c r="A319" s="10">
        <v>0.66</v>
      </c>
      <c r="B319">
        <f t="shared" si="62"/>
        <v>21</v>
      </c>
      <c r="D319" s="2">
        <f t="shared" si="59"/>
        <v>0</v>
      </c>
      <c r="E319" s="3">
        <f t="shared" si="60"/>
        <v>0.7</v>
      </c>
      <c r="F319" s="2">
        <f t="shared" si="61"/>
        <v>0</v>
      </c>
    </row>
    <row r="320" spans="1:6" ht="12.75">
      <c r="A320" s="10">
        <v>0.75</v>
      </c>
      <c r="B320">
        <f t="shared" si="62"/>
        <v>21</v>
      </c>
      <c r="C320">
        <v>4</v>
      </c>
      <c r="D320" s="2">
        <f t="shared" si="59"/>
        <v>0.19047619047619047</v>
      </c>
      <c r="E320" s="3">
        <f t="shared" si="60"/>
        <v>0.5666666666666667</v>
      </c>
      <c r="F320" s="2">
        <f t="shared" si="61"/>
        <v>0.21052631578947367</v>
      </c>
    </row>
    <row r="321" spans="1:6" ht="12.75">
      <c r="A321" s="10">
        <v>0.83</v>
      </c>
      <c r="B321">
        <f t="shared" si="62"/>
        <v>17</v>
      </c>
      <c r="C321">
        <v>1</v>
      </c>
      <c r="D321" s="2">
        <f t="shared" si="59"/>
        <v>0.058823529411764705</v>
      </c>
      <c r="E321" s="3">
        <f t="shared" si="60"/>
        <v>0.5333333333333333</v>
      </c>
      <c r="F321" s="2">
        <f t="shared" si="61"/>
        <v>0.06060606060606061</v>
      </c>
    </row>
    <row r="322" spans="1:6" ht="12.75">
      <c r="A322" s="10">
        <v>0.91</v>
      </c>
      <c r="B322">
        <f t="shared" si="62"/>
        <v>16</v>
      </c>
      <c r="D322" s="2">
        <f t="shared" si="59"/>
        <v>0</v>
      </c>
      <c r="E322" s="3">
        <f t="shared" si="60"/>
        <v>0.5333333333333333</v>
      </c>
      <c r="F322" s="2">
        <f t="shared" si="61"/>
        <v>0</v>
      </c>
    </row>
    <row r="323" spans="1:6" ht="12.75">
      <c r="A323" s="10">
        <v>0.99</v>
      </c>
      <c r="B323">
        <f t="shared" si="62"/>
        <v>16</v>
      </c>
      <c r="D323" s="2">
        <f t="shared" si="59"/>
        <v>0</v>
      </c>
      <c r="E323" s="3">
        <f t="shared" si="60"/>
        <v>0.5333333333333333</v>
      </c>
      <c r="F323" s="2">
        <f t="shared" si="61"/>
        <v>0</v>
      </c>
    </row>
    <row r="324" spans="1:6" ht="12.75">
      <c r="A324" s="10">
        <v>1.07</v>
      </c>
      <c r="B324">
        <f t="shared" si="62"/>
        <v>16</v>
      </c>
      <c r="D324" s="2">
        <f t="shared" si="59"/>
        <v>0</v>
      </c>
      <c r="E324" s="3">
        <f t="shared" si="60"/>
        <v>0.5333333333333333</v>
      </c>
      <c r="F324" s="2">
        <f t="shared" si="61"/>
        <v>0</v>
      </c>
    </row>
    <row r="325" spans="1:6" ht="12.75">
      <c r="A325" s="10">
        <v>1.16</v>
      </c>
      <c r="B325">
        <f t="shared" si="62"/>
        <v>16</v>
      </c>
      <c r="C325">
        <v>2</v>
      </c>
      <c r="D325" s="2">
        <f t="shared" si="59"/>
        <v>0.125</v>
      </c>
      <c r="E325" s="3">
        <f t="shared" si="60"/>
        <v>0.4666666666666667</v>
      </c>
      <c r="F325" s="2">
        <f t="shared" si="61"/>
        <v>0.13333333333333333</v>
      </c>
    </row>
    <row r="326" spans="1:6" ht="12.75">
      <c r="A326" s="10">
        <v>1.25</v>
      </c>
      <c r="B326">
        <f t="shared" si="62"/>
        <v>14</v>
      </c>
      <c r="C326">
        <v>2</v>
      </c>
      <c r="D326" s="2">
        <f t="shared" si="59"/>
        <v>0.14285714285714285</v>
      </c>
      <c r="E326" s="3">
        <f t="shared" si="60"/>
        <v>0.4</v>
      </c>
      <c r="F326" s="2">
        <f t="shared" si="61"/>
        <v>0.15384615384615383</v>
      </c>
    </row>
    <row r="327" spans="1:6" ht="12.75">
      <c r="A327" s="10">
        <v>1.33</v>
      </c>
      <c r="B327">
        <f t="shared" si="62"/>
        <v>12</v>
      </c>
      <c r="C327">
        <v>1</v>
      </c>
      <c r="D327" s="2">
        <f t="shared" si="59"/>
        <v>0.08333333333333333</v>
      </c>
      <c r="E327" s="3">
        <f t="shared" si="60"/>
        <v>0.36666666666666664</v>
      </c>
      <c r="F327" s="2">
        <f t="shared" si="61"/>
        <v>0.08695652173913043</v>
      </c>
    </row>
    <row r="328" spans="1:6" ht="12.75">
      <c r="A328" s="10">
        <v>1.41</v>
      </c>
      <c r="B328">
        <f t="shared" si="62"/>
        <v>11</v>
      </c>
      <c r="D328" s="2">
        <f t="shared" si="59"/>
        <v>0</v>
      </c>
      <c r="E328" s="3">
        <f t="shared" si="60"/>
        <v>0.36666666666666664</v>
      </c>
      <c r="F328" s="2">
        <f t="shared" si="61"/>
        <v>0</v>
      </c>
    </row>
    <row r="329" spans="1:6" ht="12.75">
      <c r="A329" s="10">
        <v>1.5</v>
      </c>
      <c r="B329">
        <f t="shared" si="62"/>
        <v>11</v>
      </c>
      <c r="C329">
        <v>1</v>
      </c>
      <c r="D329" s="2">
        <f t="shared" si="59"/>
        <v>0.09090909090909091</v>
      </c>
      <c r="E329" s="3">
        <f t="shared" si="60"/>
        <v>0.3333333333333333</v>
      </c>
      <c r="F329" s="2">
        <f t="shared" si="61"/>
        <v>0.09523809523809523</v>
      </c>
    </row>
    <row r="330" spans="1:6" ht="12.75">
      <c r="A330" s="10">
        <v>1.58</v>
      </c>
      <c r="B330">
        <f t="shared" si="62"/>
        <v>10</v>
      </c>
      <c r="C330">
        <v>1</v>
      </c>
      <c r="D330" s="2">
        <f t="shared" si="59"/>
        <v>0.1</v>
      </c>
      <c r="E330" s="3">
        <f t="shared" si="60"/>
        <v>0.3</v>
      </c>
      <c r="F330" s="2">
        <f t="shared" si="61"/>
        <v>0.10526315789473685</v>
      </c>
    </row>
    <row r="331" spans="1:6" ht="12.75">
      <c r="A331" s="10">
        <v>1.66</v>
      </c>
      <c r="B331">
        <f t="shared" si="62"/>
        <v>9</v>
      </c>
      <c r="D331" s="2">
        <f t="shared" si="59"/>
        <v>0</v>
      </c>
      <c r="E331" s="3">
        <f t="shared" si="60"/>
        <v>0.3</v>
      </c>
      <c r="F331" s="2">
        <f t="shared" si="61"/>
        <v>0</v>
      </c>
    </row>
    <row r="332" spans="1:6" ht="12.75">
      <c r="A332" s="10">
        <v>1.75</v>
      </c>
      <c r="B332">
        <f t="shared" si="62"/>
        <v>9</v>
      </c>
      <c r="C332">
        <v>2</v>
      </c>
      <c r="D332" s="2">
        <f t="shared" si="59"/>
        <v>0.2222222222222222</v>
      </c>
      <c r="E332" s="3">
        <f t="shared" si="60"/>
        <v>0.23333333333333334</v>
      </c>
      <c r="F332" s="2">
        <f t="shared" si="61"/>
        <v>0.25</v>
      </c>
    </row>
    <row r="333" spans="1:6" ht="12.75">
      <c r="A333" s="10">
        <v>1.83</v>
      </c>
      <c r="B333">
        <f t="shared" si="62"/>
        <v>7</v>
      </c>
      <c r="C333">
        <v>2</v>
      </c>
      <c r="D333" s="2">
        <f t="shared" si="59"/>
        <v>0.2857142857142857</v>
      </c>
      <c r="E333" s="3">
        <f t="shared" si="60"/>
        <v>0.16666666666666666</v>
      </c>
      <c r="F333" s="2">
        <f t="shared" si="61"/>
        <v>0.3333333333333333</v>
      </c>
    </row>
    <row r="334" spans="1:2" ht="12.75">
      <c r="A334" s="10">
        <v>1.91</v>
      </c>
      <c r="B334">
        <f t="shared" si="62"/>
        <v>5</v>
      </c>
    </row>
    <row r="336" spans="1:3" ht="12.75">
      <c r="A336" s="14" t="s">
        <v>76</v>
      </c>
      <c r="B336" s="4" t="s">
        <v>15</v>
      </c>
      <c r="C336">
        <v>39</v>
      </c>
    </row>
    <row r="338" spans="1:6" ht="12.75">
      <c r="A338" s="5" t="s">
        <v>3</v>
      </c>
      <c r="B338" s="6" t="s">
        <v>4</v>
      </c>
      <c r="C338" s="6" t="s">
        <v>5</v>
      </c>
      <c r="D338" s="7" t="s">
        <v>6</v>
      </c>
      <c r="E338" s="8" t="s">
        <v>7</v>
      </c>
      <c r="F338" s="9" t="s">
        <v>8</v>
      </c>
    </row>
    <row r="339" spans="1:6" ht="12.75">
      <c r="A339" s="10">
        <v>0</v>
      </c>
      <c r="B339">
        <f>C336</f>
        <v>39</v>
      </c>
      <c r="C339">
        <v>1</v>
      </c>
      <c r="D339" s="2">
        <f aca="true" t="shared" si="63" ref="D339:D352">(B339-B340)/B339</f>
        <v>0.02564102564102564</v>
      </c>
      <c r="E339" s="3">
        <f>B340/39</f>
        <v>0.9743589743589743</v>
      </c>
      <c r="F339" s="2">
        <f aca="true" t="shared" si="64" ref="F339:F352">2*D339/(2-D339)</f>
        <v>0.025974025974025972</v>
      </c>
    </row>
    <row r="340" spans="1:6" ht="12.75">
      <c r="A340" s="10">
        <v>0.07122507122507121</v>
      </c>
      <c r="B340">
        <f aca="true" t="shared" si="65" ref="B340:B353">B339-C339</f>
        <v>38</v>
      </c>
      <c r="D340" s="2">
        <f t="shared" si="63"/>
        <v>0</v>
      </c>
      <c r="E340" s="3">
        <f aca="true" t="shared" si="66" ref="E340:E352">B341/39</f>
        <v>0.9743589743589743</v>
      </c>
      <c r="F340" s="2">
        <f t="shared" si="64"/>
        <v>0</v>
      </c>
    </row>
    <row r="341" spans="1:6" ht="12.75">
      <c r="A341" s="10">
        <v>0.14245014245014243</v>
      </c>
      <c r="B341">
        <f t="shared" si="65"/>
        <v>38</v>
      </c>
      <c r="D341" s="2">
        <f t="shared" si="63"/>
        <v>0</v>
      </c>
      <c r="E341" s="3">
        <f t="shared" si="66"/>
        <v>0.9743589743589743</v>
      </c>
      <c r="F341" s="2">
        <f t="shared" si="64"/>
        <v>0</v>
      </c>
    </row>
    <row r="342" spans="1:6" ht="12.75">
      <c r="A342" s="10">
        <v>0.21367521367521367</v>
      </c>
      <c r="B342">
        <f t="shared" si="65"/>
        <v>38</v>
      </c>
      <c r="C342">
        <v>2</v>
      </c>
      <c r="D342" s="2">
        <f t="shared" si="63"/>
        <v>0.05263157894736842</v>
      </c>
      <c r="E342" s="3">
        <f t="shared" si="66"/>
        <v>0.9230769230769231</v>
      </c>
      <c r="F342" s="2">
        <f t="shared" si="64"/>
        <v>0.05405405405405405</v>
      </c>
    </row>
    <row r="343" spans="1:6" ht="12.75">
      <c r="A343" s="10">
        <v>0.28490028490028485</v>
      </c>
      <c r="B343">
        <f t="shared" si="65"/>
        <v>36</v>
      </c>
      <c r="C343">
        <v>5</v>
      </c>
      <c r="D343" s="2">
        <f t="shared" si="63"/>
        <v>0.1388888888888889</v>
      </c>
      <c r="E343" s="3">
        <f t="shared" si="66"/>
        <v>0.7948717948717948</v>
      </c>
      <c r="F343" s="2">
        <f t="shared" si="64"/>
        <v>0.1492537313432836</v>
      </c>
    </row>
    <row r="344" spans="1:6" ht="12.75">
      <c r="A344" s="10">
        <v>0.3561253561253561</v>
      </c>
      <c r="B344">
        <f t="shared" si="65"/>
        <v>31</v>
      </c>
      <c r="C344">
        <v>7</v>
      </c>
      <c r="D344" s="2">
        <f t="shared" si="63"/>
        <v>0.22580645161290322</v>
      </c>
      <c r="E344" s="3">
        <f t="shared" si="66"/>
        <v>0.6153846153846154</v>
      </c>
      <c r="F344" s="2">
        <f t="shared" si="64"/>
        <v>0.2545454545454545</v>
      </c>
    </row>
    <row r="345" spans="1:6" ht="12.75">
      <c r="A345" s="10">
        <v>0.42735042735042733</v>
      </c>
      <c r="B345">
        <f t="shared" si="65"/>
        <v>24</v>
      </c>
      <c r="C345">
        <v>4</v>
      </c>
      <c r="D345" s="2">
        <f t="shared" si="63"/>
        <v>0.16666666666666666</v>
      </c>
      <c r="E345" s="3">
        <f t="shared" si="66"/>
        <v>0.5128205128205128</v>
      </c>
      <c r="F345" s="2">
        <f t="shared" si="64"/>
        <v>0.18181818181818182</v>
      </c>
    </row>
    <row r="346" spans="1:6" ht="12.75">
      <c r="A346" s="10">
        <v>0.49857549857549854</v>
      </c>
      <c r="B346">
        <f t="shared" si="65"/>
        <v>20</v>
      </c>
      <c r="C346">
        <v>2</v>
      </c>
      <c r="D346" s="2">
        <f t="shared" si="63"/>
        <v>0.1</v>
      </c>
      <c r="E346" s="3">
        <f t="shared" si="66"/>
        <v>0.46153846153846156</v>
      </c>
      <c r="F346" s="2">
        <f t="shared" si="64"/>
        <v>0.10526315789473685</v>
      </c>
    </row>
    <row r="347" spans="1:6" ht="12.75">
      <c r="A347" s="10">
        <v>0.5698005698005697</v>
      </c>
      <c r="B347">
        <f t="shared" si="65"/>
        <v>18</v>
      </c>
      <c r="C347">
        <v>3</v>
      </c>
      <c r="D347" s="2">
        <f t="shared" si="63"/>
        <v>0.16666666666666666</v>
      </c>
      <c r="E347" s="3">
        <f t="shared" si="66"/>
        <v>0.38461538461538464</v>
      </c>
      <c r="F347" s="2">
        <f t="shared" si="64"/>
        <v>0.18181818181818182</v>
      </c>
    </row>
    <row r="348" spans="1:6" ht="12.75">
      <c r="A348" s="10">
        <v>0.641025641025641</v>
      </c>
      <c r="B348">
        <f t="shared" si="65"/>
        <v>15</v>
      </c>
      <c r="C348">
        <v>4</v>
      </c>
      <c r="D348" s="2">
        <f t="shared" si="63"/>
        <v>0.26666666666666666</v>
      </c>
      <c r="E348" s="3">
        <f t="shared" si="66"/>
        <v>0.28205128205128205</v>
      </c>
      <c r="F348" s="2">
        <f t="shared" si="64"/>
        <v>0.30769230769230765</v>
      </c>
    </row>
    <row r="349" spans="1:6" ht="12.75">
      <c r="A349" s="10">
        <v>0.7122507122507122</v>
      </c>
      <c r="B349">
        <f t="shared" si="65"/>
        <v>11</v>
      </c>
      <c r="C349">
        <v>1</v>
      </c>
      <c r="D349" s="2">
        <f t="shared" si="63"/>
        <v>0.09090909090909091</v>
      </c>
      <c r="E349" s="3">
        <f t="shared" si="66"/>
        <v>0.2564102564102564</v>
      </c>
      <c r="F349" s="2">
        <f t="shared" si="64"/>
        <v>0.09523809523809523</v>
      </c>
    </row>
    <row r="350" spans="1:6" ht="12.75">
      <c r="A350" s="10">
        <v>0.7834757834757835</v>
      </c>
      <c r="B350">
        <f t="shared" si="65"/>
        <v>10</v>
      </c>
      <c r="D350" s="2">
        <f t="shared" si="63"/>
        <v>0</v>
      </c>
      <c r="E350" s="3">
        <f t="shared" si="66"/>
        <v>0.2564102564102564</v>
      </c>
      <c r="F350" s="2">
        <f t="shared" si="64"/>
        <v>0</v>
      </c>
    </row>
    <row r="351" spans="1:6" ht="12.75">
      <c r="A351" s="10">
        <v>0.8547008547008547</v>
      </c>
      <c r="B351">
        <f t="shared" si="65"/>
        <v>10</v>
      </c>
      <c r="D351" s="2">
        <f t="shared" si="63"/>
        <v>0</v>
      </c>
      <c r="E351" s="3">
        <f t="shared" si="66"/>
        <v>0.2564102564102564</v>
      </c>
      <c r="F351" s="2">
        <f t="shared" si="64"/>
        <v>0</v>
      </c>
    </row>
    <row r="352" spans="1:6" ht="12.75">
      <c r="A352" s="10">
        <v>0.9259259259259258</v>
      </c>
      <c r="B352">
        <f t="shared" si="65"/>
        <v>10</v>
      </c>
      <c r="C352">
        <v>2</v>
      </c>
      <c r="D352" s="2">
        <f t="shared" si="63"/>
        <v>0.2</v>
      </c>
      <c r="E352" s="3">
        <f t="shared" si="66"/>
        <v>0.20512820512820512</v>
      </c>
      <c r="F352" s="2">
        <f t="shared" si="64"/>
        <v>0.22222222222222224</v>
      </c>
    </row>
    <row r="353" spans="1:2" ht="12.75">
      <c r="A353" s="10">
        <v>0.9971509971509971</v>
      </c>
      <c r="B353">
        <f t="shared" si="65"/>
        <v>8</v>
      </c>
    </row>
    <row r="355" ht="12.75">
      <c r="A355" s="1" t="s">
        <v>23</v>
      </c>
    </row>
    <row r="357" ht="12.75">
      <c r="A357" t="s">
        <v>24</v>
      </c>
    </row>
    <row r="358" ht="12.75">
      <c r="A358" t="s">
        <v>25</v>
      </c>
    </row>
    <row r="359" ht="12.75">
      <c r="A359" t="s">
        <v>26</v>
      </c>
    </row>
    <row r="360" ht="12.75">
      <c r="A360" t="s">
        <v>27</v>
      </c>
    </row>
    <row r="361" ht="12.75">
      <c r="A361" t="s">
        <v>80</v>
      </c>
    </row>
    <row r="362" ht="12.75">
      <c r="A362" t="s">
        <v>28</v>
      </c>
    </row>
    <row r="364" ht="12.75">
      <c r="A364" t="s">
        <v>79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E3" sqref="E3"/>
    </sheetView>
  </sheetViews>
  <sheetFormatPr defaultColWidth="9.140625" defaultRowHeight="12.75"/>
  <cols>
    <col min="2" max="2" width="5.140625" style="13" bestFit="1" customWidth="1"/>
    <col min="3" max="3" width="6.00390625" style="13" bestFit="1" customWidth="1"/>
    <col min="4" max="4" width="8.421875" style="13" customWidth="1"/>
    <col min="5" max="5" width="8.57421875" style="13" bestFit="1" customWidth="1"/>
    <col min="6" max="6" width="5.00390625" style="13" bestFit="1" customWidth="1"/>
  </cols>
  <sheetData>
    <row r="1" spans="1:6" s="14" customFormat="1" ht="12.75">
      <c r="A1" s="14" t="s">
        <v>64</v>
      </c>
      <c r="B1" s="15"/>
      <c r="C1" s="15"/>
      <c r="D1" s="15"/>
      <c r="E1" s="15"/>
      <c r="F1" s="15"/>
    </row>
    <row r="2" spans="1:6" s="14" customFormat="1" ht="12.75">
      <c r="A2" s="14" t="s">
        <v>65</v>
      </c>
      <c r="B2" s="15"/>
      <c r="C2" s="15"/>
      <c r="D2" s="15"/>
      <c r="E2" s="15"/>
      <c r="F2" s="15"/>
    </row>
    <row r="4" spans="3:8" ht="15.75">
      <c r="C4" s="16" t="s">
        <v>43</v>
      </c>
      <c r="D4" s="17" t="s">
        <v>71</v>
      </c>
      <c r="E4" s="17" t="s">
        <v>44</v>
      </c>
      <c r="F4" s="17" t="s">
        <v>45</v>
      </c>
      <c r="G4" s="17" t="s">
        <v>46</v>
      </c>
      <c r="H4" s="17" t="s">
        <v>47</v>
      </c>
    </row>
    <row r="5" spans="1:10" ht="12.75">
      <c r="A5" s="14" t="s">
        <v>30</v>
      </c>
      <c r="B5" s="18" t="s">
        <v>48</v>
      </c>
      <c r="C5" s="12">
        <v>0.9210340371976182</v>
      </c>
      <c r="D5" s="12">
        <v>-3.384800086701247</v>
      </c>
      <c r="E5" s="12">
        <v>0.08</v>
      </c>
      <c r="F5" s="12">
        <v>0</v>
      </c>
      <c r="G5" s="3">
        <f aca="true" t="shared" si="0" ref="G5:G45">0.693/C5</f>
        <v>0.7524151898973838</v>
      </c>
      <c r="H5">
        <f aca="true" t="shared" si="1" ref="H5:H45">EXP(D5+F5*C5)/E5</f>
        <v>0.42355519517400325</v>
      </c>
      <c r="J5" s="10"/>
    </row>
    <row r="6" spans="1:8" ht="12.75">
      <c r="A6" s="14" t="s">
        <v>68</v>
      </c>
      <c r="B6" s="18" t="s">
        <v>48</v>
      </c>
      <c r="C6" s="12">
        <v>2.3</v>
      </c>
      <c r="D6" s="12">
        <v>-1.2</v>
      </c>
      <c r="E6" s="12">
        <v>0.08</v>
      </c>
      <c r="F6" s="12">
        <v>0.09</v>
      </c>
      <c r="G6" s="3">
        <f>0.693/C6</f>
        <v>0.30130434782608695</v>
      </c>
      <c r="H6">
        <f>EXP(D6+F6*C6)/E6</f>
        <v>4.6307953921655916</v>
      </c>
    </row>
    <row r="7" spans="1:8" ht="12.75">
      <c r="A7" s="14" t="s">
        <v>49</v>
      </c>
      <c r="B7" s="13" t="s">
        <v>50</v>
      </c>
      <c r="C7" s="12">
        <v>3.7762395525102344</v>
      </c>
      <c r="D7" s="12">
        <v>-0.18420680743952364</v>
      </c>
      <c r="E7" s="12">
        <v>0.04</v>
      </c>
      <c r="F7" s="12">
        <v>0.42</v>
      </c>
      <c r="G7" s="3">
        <f t="shared" si="0"/>
        <v>0.18351589997497167</v>
      </c>
      <c r="H7">
        <f t="shared" si="1"/>
        <v>101.56404954671085</v>
      </c>
    </row>
    <row r="8" spans="1:8" ht="12.75">
      <c r="A8" s="14" t="s">
        <v>72</v>
      </c>
      <c r="B8" s="13" t="s">
        <v>50</v>
      </c>
      <c r="C8" s="12">
        <v>2.578895304153331</v>
      </c>
      <c r="D8" s="12">
        <v>-3.384800086701247</v>
      </c>
      <c r="E8" s="12">
        <v>0.08</v>
      </c>
      <c r="F8" s="12">
        <v>1.17</v>
      </c>
      <c r="G8" s="3">
        <f t="shared" si="0"/>
        <v>0.26871971067763706</v>
      </c>
      <c r="H8">
        <f>EXP(D8+F8*C8)/E8</f>
        <v>8.655855804032953</v>
      </c>
    </row>
    <row r="9" spans="1:8" ht="12.75">
      <c r="A9" s="14"/>
      <c r="B9" s="13" t="s">
        <v>77</v>
      </c>
      <c r="C9" s="12">
        <v>1.7039129688155936</v>
      </c>
      <c r="D9" s="12">
        <v>-3.292696682981485</v>
      </c>
      <c r="E9" s="12">
        <v>0.08</v>
      </c>
      <c r="F9" s="12">
        <v>1.5</v>
      </c>
      <c r="G9" s="3">
        <f t="shared" si="0"/>
        <v>0.40671091345804533</v>
      </c>
      <c r="H9">
        <f t="shared" si="1"/>
        <v>5.9828761540329785</v>
      </c>
    </row>
    <row r="10" spans="1:8" ht="12.75">
      <c r="A10" s="14"/>
      <c r="B10" s="13" t="s">
        <v>78</v>
      </c>
      <c r="C10" s="12">
        <v>2.924283068102438</v>
      </c>
      <c r="D10" s="12">
        <v>-5.203842310166542</v>
      </c>
      <c r="E10" s="12">
        <v>0.08</v>
      </c>
      <c r="F10" s="12">
        <v>1.5</v>
      </c>
      <c r="G10" s="3">
        <f t="shared" si="0"/>
        <v>0.23698116217240434</v>
      </c>
      <c r="H10">
        <f t="shared" si="1"/>
        <v>5.5196305919164095</v>
      </c>
    </row>
    <row r="11" spans="1:8" ht="12.75">
      <c r="A11" s="14" t="s">
        <v>1</v>
      </c>
      <c r="B11" s="13" t="s">
        <v>51</v>
      </c>
      <c r="C11" s="12">
        <v>3.2236191301916635</v>
      </c>
      <c r="D11" s="12">
        <v>-10.200451961963621</v>
      </c>
      <c r="E11" s="12">
        <v>0.16</v>
      </c>
      <c r="F11" s="12">
        <v>0.8</v>
      </c>
      <c r="G11" s="3">
        <f t="shared" si="0"/>
        <v>0.21497576854210967</v>
      </c>
      <c r="H11">
        <f t="shared" si="1"/>
        <v>0.003061117621052793</v>
      </c>
    </row>
    <row r="12" spans="2:8" ht="12.75">
      <c r="B12" s="13" t="s">
        <v>1</v>
      </c>
      <c r="C12" s="12">
        <v>1.2664218011467252</v>
      </c>
      <c r="D12" s="12">
        <v>-8.220228781988743</v>
      </c>
      <c r="E12" s="12">
        <v>0.16</v>
      </c>
      <c r="F12" s="12">
        <v>0.8</v>
      </c>
      <c r="G12" s="3">
        <f t="shared" si="0"/>
        <v>0.5472110471980972</v>
      </c>
      <c r="H12">
        <f t="shared" si="1"/>
        <v>0.004633189008130737</v>
      </c>
    </row>
    <row r="13" spans="1:8" ht="12.75">
      <c r="A13" s="14" t="s">
        <v>10</v>
      </c>
      <c r="B13" s="13" t="s">
        <v>51</v>
      </c>
      <c r="C13" s="12">
        <v>5.365023266676126</v>
      </c>
      <c r="D13" s="12">
        <v>-3.5690068941407707</v>
      </c>
      <c r="E13" s="12">
        <v>0.05</v>
      </c>
      <c r="F13" s="12">
        <v>0.4</v>
      </c>
      <c r="G13" s="3">
        <f t="shared" si="0"/>
        <v>0.12916998968195428</v>
      </c>
      <c r="H13">
        <f t="shared" si="1"/>
        <v>4.819810857373191</v>
      </c>
    </row>
    <row r="14" spans="2:9" ht="12.75">
      <c r="B14" s="13" t="s">
        <v>10</v>
      </c>
      <c r="C14" s="12">
        <v>3.7992654034401747</v>
      </c>
      <c r="D14" s="12">
        <v>-4.213730720179103</v>
      </c>
      <c r="E14" s="12">
        <v>0.05</v>
      </c>
      <c r="F14" s="12">
        <v>0.5</v>
      </c>
      <c r="G14" s="3">
        <f t="shared" si="0"/>
        <v>0.18240368239936577</v>
      </c>
      <c r="H14">
        <f t="shared" si="1"/>
        <v>1.9771061893138782</v>
      </c>
      <c r="I14" s="10"/>
    </row>
    <row r="15" spans="1:9" ht="12.75">
      <c r="A15" s="14" t="s">
        <v>69</v>
      </c>
      <c r="B15" s="13" t="s">
        <v>50</v>
      </c>
      <c r="C15" s="12">
        <v>1.66</v>
      </c>
      <c r="D15" s="12">
        <v>-5.8</v>
      </c>
      <c r="E15" s="12">
        <v>0.16</v>
      </c>
      <c r="F15" s="12">
        <v>0.92</v>
      </c>
      <c r="G15" s="3">
        <f>0.693/C15</f>
        <v>0.4174698795180723</v>
      </c>
      <c r="H15">
        <f>EXP(D15+F15*C15)/E15</f>
        <v>0.08714180573737511</v>
      </c>
      <c r="I15" s="10"/>
    </row>
    <row r="16" spans="2:9" ht="12.75">
      <c r="B16" s="13" t="s">
        <v>48</v>
      </c>
      <c r="C16" s="12">
        <v>3.75</v>
      </c>
      <c r="D16" s="12">
        <v>-2.42</v>
      </c>
      <c r="E16" s="12">
        <v>0.08</v>
      </c>
      <c r="F16" s="12">
        <v>0.92</v>
      </c>
      <c r="G16" s="3">
        <f>0.693/C16</f>
        <v>0.1848</v>
      </c>
      <c r="H16">
        <f>EXP(D16+F16*C16)/E16</f>
        <v>35.0133229337385</v>
      </c>
      <c r="I16" s="10"/>
    </row>
    <row r="17" spans="1:9" ht="12.75">
      <c r="A17" s="14" t="s">
        <v>13</v>
      </c>
      <c r="B17" s="13" t="s">
        <v>50</v>
      </c>
      <c r="C17" s="12">
        <v>0.8519564844077968</v>
      </c>
      <c r="D17" s="12">
        <v>-1.865093925325177</v>
      </c>
      <c r="E17" s="12">
        <v>0.15</v>
      </c>
      <c r="F17" s="12">
        <v>1.28</v>
      </c>
      <c r="G17" s="3">
        <f t="shared" si="0"/>
        <v>0.8134218269160907</v>
      </c>
      <c r="H17">
        <f t="shared" si="1"/>
        <v>3.0726192065393017</v>
      </c>
      <c r="I17" s="10"/>
    </row>
    <row r="18" spans="2:8" ht="12.75">
      <c r="B18" s="13" t="s">
        <v>48</v>
      </c>
      <c r="C18" s="12">
        <v>1.5887837141658911</v>
      </c>
      <c r="D18" s="12">
        <v>-6.193953900153982</v>
      </c>
      <c r="E18" s="12">
        <v>0.15</v>
      </c>
      <c r="F18" s="12">
        <v>1.62</v>
      </c>
      <c r="G18" s="3">
        <f t="shared" si="0"/>
        <v>0.4361827187810921</v>
      </c>
      <c r="H18">
        <f t="shared" si="1"/>
        <v>0.17852898708398052</v>
      </c>
    </row>
    <row r="19" spans="1:8" ht="12.75">
      <c r="A19" s="14" t="s">
        <v>16</v>
      </c>
      <c r="B19" s="13" t="s">
        <v>50</v>
      </c>
      <c r="C19" s="12">
        <v>2.3025850929940455</v>
      </c>
      <c r="D19" s="12">
        <v>-6.769600173402494</v>
      </c>
      <c r="E19" s="12">
        <v>0.2</v>
      </c>
      <c r="F19" s="12">
        <v>1.38</v>
      </c>
      <c r="G19" s="3">
        <f t="shared" si="0"/>
        <v>0.3009660759589535</v>
      </c>
      <c r="H19">
        <f t="shared" si="1"/>
        <v>0.13771143516690829</v>
      </c>
    </row>
    <row r="20" spans="2:13" ht="12.75">
      <c r="B20" s="13" t="s">
        <v>48</v>
      </c>
      <c r="C20" s="12">
        <v>2.4407401985736885</v>
      </c>
      <c r="D20" s="12">
        <v>-10.983330893581595</v>
      </c>
      <c r="E20" s="12">
        <v>0.2</v>
      </c>
      <c r="F20" s="12">
        <v>1.18</v>
      </c>
      <c r="G20" s="3">
        <f t="shared" si="0"/>
        <v>0.2839302603386354</v>
      </c>
      <c r="H20">
        <f t="shared" si="1"/>
        <v>0.0015127599019361566</v>
      </c>
      <c r="L20" s="12"/>
      <c r="M20" s="12"/>
    </row>
    <row r="21" spans="1:13" ht="12.75">
      <c r="A21" s="14" t="s">
        <v>17</v>
      </c>
      <c r="B21" s="13" t="s">
        <v>50</v>
      </c>
      <c r="C21" s="12">
        <v>1.819042223465296</v>
      </c>
      <c r="D21" s="12">
        <v>-6.263031452943804</v>
      </c>
      <c r="E21" s="12">
        <v>0.16</v>
      </c>
      <c r="F21" s="12">
        <v>0.48</v>
      </c>
      <c r="G21" s="3">
        <f t="shared" si="0"/>
        <v>0.3809697164037386</v>
      </c>
      <c r="H21">
        <f t="shared" si="1"/>
        <v>0.028515436067303154</v>
      </c>
      <c r="L21" s="12"/>
      <c r="M21" s="12"/>
    </row>
    <row r="22" spans="2:13" ht="12.75">
      <c r="B22" s="13" t="s">
        <v>48</v>
      </c>
      <c r="C22" s="12">
        <v>2.4177143476437477</v>
      </c>
      <c r="D22" s="12">
        <v>-11.213589402881002</v>
      </c>
      <c r="E22" s="12">
        <v>0.16</v>
      </c>
      <c r="F22" s="12">
        <v>0.32</v>
      </c>
      <c r="G22" s="3">
        <f t="shared" si="0"/>
        <v>0.28663435805614623</v>
      </c>
      <c r="H22">
        <f t="shared" si="1"/>
        <v>0.00018275952361520838</v>
      </c>
      <c r="L22" s="12"/>
      <c r="M22" s="12"/>
    </row>
    <row r="23" spans="1:8" ht="12.75">
      <c r="A23" s="14" t="s">
        <v>18</v>
      </c>
      <c r="B23" s="13" t="s">
        <v>50</v>
      </c>
      <c r="C23" s="12">
        <v>1.865093925325177</v>
      </c>
      <c r="D23" s="12">
        <v>-9.003107713606719</v>
      </c>
      <c r="E23" s="12">
        <v>0.24</v>
      </c>
      <c r="F23" s="12">
        <v>0.51</v>
      </c>
      <c r="G23" s="3">
        <f t="shared" si="0"/>
        <v>0.3715630567394487</v>
      </c>
      <c r="H23">
        <f t="shared" si="1"/>
        <v>0.0013270544977994692</v>
      </c>
    </row>
    <row r="24" spans="2:8" ht="12.75">
      <c r="B24" s="13" t="s">
        <v>48</v>
      </c>
      <c r="C24" s="12">
        <v>2.5558694532233908</v>
      </c>
      <c r="D24" s="12">
        <v>-14.64444119144213</v>
      </c>
      <c r="E24" s="12">
        <v>0.24</v>
      </c>
      <c r="F24" s="12">
        <v>0.75</v>
      </c>
      <c r="G24" s="3">
        <f t="shared" si="0"/>
        <v>0.2711406089720302</v>
      </c>
      <c r="H24">
        <f t="shared" si="1"/>
        <v>1.236769476443017E-05</v>
      </c>
    </row>
    <row r="25" spans="1:8" ht="12.75">
      <c r="A25" s="14" t="s">
        <v>52</v>
      </c>
      <c r="B25" s="13" t="s">
        <v>48</v>
      </c>
      <c r="C25" s="12">
        <v>6.654470918752792</v>
      </c>
      <c r="D25" s="12">
        <v>3.0163864718221998</v>
      </c>
      <c r="E25" s="12">
        <v>0.02</v>
      </c>
      <c r="F25" s="12">
        <v>0.09</v>
      </c>
      <c r="G25" s="3">
        <f t="shared" si="0"/>
        <v>0.10414051071244065</v>
      </c>
      <c r="H25">
        <f t="shared" si="1"/>
        <v>1858.103940475711</v>
      </c>
    </row>
    <row r="26" spans="1:8" ht="12.75">
      <c r="A26" s="14" t="s">
        <v>31</v>
      </c>
      <c r="B26" s="13" t="s">
        <v>48</v>
      </c>
      <c r="C26" s="12">
        <v>9.164288670116301</v>
      </c>
      <c r="D26" s="12">
        <v>3.0163864718221998</v>
      </c>
      <c r="E26" s="12">
        <v>0.01</v>
      </c>
      <c r="F26" s="12">
        <v>0.04</v>
      </c>
      <c r="G26" s="3">
        <f t="shared" si="0"/>
        <v>0.07561961707511394</v>
      </c>
      <c r="H26">
        <f t="shared" si="1"/>
        <v>2945.777902339459</v>
      </c>
    </row>
    <row r="27" spans="1:8" ht="12.75">
      <c r="A27" s="14" t="s">
        <v>32</v>
      </c>
      <c r="B27" s="13" t="s">
        <v>50</v>
      </c>
      <c r="C27" s="12">
        <v>2.3486367948539266</v>
      </c>
      <c r="D27" s="12">
        <v>-10.315581216613325</v>
      </c>
      <c r="E27" s="12">
        <v>0.27</v>
      </c>
      <c r="F27" s="12">
        <v>0.28</v>
      </c>
      <c r="G27" s="3">
        <f t="shared" si="0"/>
        <v>0.2950647803519152</v>
      </c>
      <c r="H27">
        <f t="shared" si="1"/>
        <v>0.0002367206996984496</v>
      </c>
    </row>
    <row r="28" spans="2:8" ht="12.75">
      <c r="B28" s="13" t="s">
        <v>48</v>
      </c>
      <c r="C28" s="12">
        <v>3.246644981121604</v>
      </c>
      <c r="D28" s="12">
        <v>-8.404435589428266</v>
      </c>
      <c r="E28" s="12">
        <v>0.27</v>
      </c>
      <c r="F28" s="12">
        <v>0</v>
      </c>
      <c r="G28" s="3">
        <f t="shared" si="0"/>
        <v>0.2134511177013855</v>
      </c>
      <c r="H28">
        <f t="shared" si="1"/>
        <v>0.000829155977247534</v>
      </c>
    </row>
    <row r="29" spans="1:8" ht="12.75">
      <c r="A29" s="14" t="s">
        <v>34</v>
      </c>
      <c r="B29" s="13" t="s">
        <v>50</v>
      </c>
      <c r="C29" s="12">
        <v>2.3946884967138073</v>
      </c>
      <c r="D29" s="12">
        <v>-11.697132272409752</v>
      </c>
      <c r="E29" s="12">
        <v>0.12</v>
      </c>
      <c r="F29" s="12">
        <v>1.7</v>
      </c>
      <c r="G29" s="3">
        <f t="shared" si="0"/>
        <v>0.28939045765283994</v>
      </c>
      <c r="H29">
        <f t="shared" si="1"/>
        <v>0.00406273741752822</v>
      </c>
    </row>
    <row r="30" spans="2:8" ht="12.75">
      <c r="B30" s="13" t="s">
        <v>48</v>
      </c>
      <c r="C30" s="12">
        <v>2.1529170619494327</v>
      </c>
      <c r="D30" s="12">
        <v>-5.180816459236603</v>
      </c>
      <c r="E30" s="12">
        <v>0.12</v>
      </c>
      <c r="F30" s="12">
        <v>0.59</v>
      </c>
      <c r="G30" s="3">
        <f t="shared" si="0"/>
        <v>0.3218888512929984</v>
      </c>
      <c r="H30">
        <f t="shared" si="1"/>
        <v>0.16690477204431384</v>
      </c>
    </row>
    <row r="31" spans="2:8" ht="12.75">
      <c r="B31" s="13" t="s">
        <v>53</v>
      </c>
      <c r="C31" s="12">
        <v>2.3946884967138073</v>
      </c>
      <c r="D31" s="12">
        <v>-8.634694098727671</v>
      </c>
      <c r="E31" s="12">
        <v>0.12</v>
      </c>
      <c r="F31" s="12">
        <v>0.47</v>
      </c>
      <c r="G31" s="3">
        <f t="shared" si="0"/>
        <v>0.28939045765283994</v>
      </c>
      <c r="H31">
        <f t="shared" si="1"/>
        <v>0.004566871101473755</v>
      </c>
    </row>
    <row r="32" spans="1:8" ht="12.75">
      <c r="A32" s="14" t="s">
        <v>19</v>
      </c>
      <c r="B32" s="13" t="s">
        <v>50</v>
      </c>
      <c r="C32" s="12">
        <v>4.628196036918031</v>
      </c>
      <c r="D32" s="12">
        <v>-8.266280483848623</v>
      </c>
      <c r="E32" s="12">
        <v>0.08</v>
      </c>
      <c r="F32" s="12">
        <v>1.42</v>
      </c>
      <c r="G32" s="3">
        <f t="shared" si="0"/>
        <v>0.1497343661487331</v>
      </c>
      <c r="H32">
        <f t="shared" si="1"/>
        <v>2.296730369104309</v>
      </c>
    </row>
    <row r="33" spans="2:8" ht="12.75">
      <c r="B33" s="13" t="s">
        <v>48</v>
      </c>
      <c r="C33" s="12">
        <v>2.8782313662425567</v>
      </c>
      <c r="D33" s="12">
        <v>-7.045910384561779</v>
      </c>
      <c r="E33" s="12">
        <v>0.08</v>
      </c>
      <c r="F33" s="12">
        <v>1.42</v>
      </c>
      <c r="G33" s="3">
        <f t="shared" si="0"/>
        <v>0.24077286076716284</v>
      </c>
      <c r="H33">
        <f t="shared" si="1"/>
        <v>0.6485000486612013</v>
      </c>
    </row>
    <row r="34" spans="1:8" ht="12.75">
      <c r="A34" s="14" t="s">
        <v>20</v>
      </c>
      <c r="B34" s="13" t="s">
        <v>50</v>
      </c>
      <c r="C34" s="12">
        <v>2.786127962522795</v>
      </c>
      <c r="D34" s="12">
        <v>-8.12812537826898</v>
      </c>
      <c r="E34" s="12">
        <v>0.2</v>
      </c>
      <c r="F34" s="12">
        <v>0.69</v>
      </c>
      <c r="G34" s="3">
        <f t="shared" si="0"/>
        <v>0.24873229418095333</v>
      </c>
      <c r="H34">
        <f t="shared" si="1"/>
        <v>0.010089508355765994</v>
      </c>
    </row>
    <row r="35" spans="2:8" ht="12.75">
      <c r="B35" s="13" t="s">
        <v>48</v>
      </c>
      <c r="C35" s="12">
        <v>2.118378285554522</v>
      </c>
      <c r="D35" s="12">
        <v>-11.973442483569038</v>
      </c>
      <c r="E35" s="12">
        <v>0.2</v>
      </c>
      <c r="F35" s="12">
        <v>0.48</v>
      </c>
      <c r="G35" s="3">
        <f t="shared" si="0"/>
        <v>0.327137039085819</v>
      </c>
      <c r="H35">
        <f t="shared" si="1"/>
        <v>8.721074657805887E-05</v>
      </c>
    </row>
    <row r="36" spans="1:8" ht="12.75">
      <c r="A36" s="14" t="s">
        <v>37</v>
      </c>
      <c r="B36" s="13" t="s">
        <v>54</v>
      </c>
      <c r="C36" s="12">
        <v>4.674247738777912</v>
      </c>
      <c r="D36" s="12">
        <v>-1.6118095650958317</v>
      </c>
      <c r="E36" s="12">
        <v>0.02</v>
      </c>
      <c r="F36" s="12">
        <v>0.69</v>
      </c>
      <c r="G36" s="3">
        <f t="shared" si="0"/>
        <v>0.14825915071869633</v>
      </c>
      <c r="H36">
        <f t="shared" si="1"/>
        <v>250.99785168947338</v>
      </c>
    </row>
    <row r="37" spans="1:8" ht="12.75">
      <c r="A37" s="14" t="s">
        <v>55</v>
      </c>
      <c r="B37" s="13" t="s">
        <v>48</v>
      </c>
      <c r="C37" s="12">
        <v>1.1512925464970227</v>
      </c>
      <c r="D37" s="12">
        <v>-5.411074968536007</v>
      </c>
      <c r="E37" s="12">
        <v>0.1</v>
      </c>
      <c r="F37" s="12">
        <v>0.21</v>
      </c>
      <c r="G37" s="3">
        <f t="shared" si="0"/>
        <v>0.601932151917907</v>
      </c>
      <c r="H37">
        <f t="shared" si="1"/>
        <v>0.05688529308438415</v>
      </c>
    </row>
    <row r="38" spans="1:8" ht="12.75">
      <c r="A38" s="14" t="s">
        <v>21</v>
      </c>
      <c r="B38" s="13" t="s">
        <v>50</v>
      </c>
      <c r="C38" s="12">
        <v>0.759853080688035</v>
      </c>
      <c r="D38" s="12">
        <v>-1.4736544595161891</v>
      </c>
      <c r="E38" s="12">
        <v>0.16</v>
      </c>
      <c r="F38" s="12">
        <v>1.28</v>
      </c>
      <c r="G38" s="3">
        <f t="shared" si="0"/>
        <v>0.9120184119968289</v>
      </c>
      <c r="H38">
        <f t="shared" si="1"/>
        <v>3.786866694618534</v>
      </c>
    </row>
    <row r="39" spans="2:8" ht="12.75">
      <c r="B39" s="13" t="s">
        <v>48</v>
      </c>
      <c r="C39" s="12">
        <v>2.4867919004335692</v>
      </c>
      <c r="D39" s="12">
        <v>-13.861562259824153</v>
      </c>
      <c r="E39" s="12">
        <v>0.16</v>
      </c>
      <c r="F39" s="12">
        <v>2.74</v>
      </c>
      <c r="G39" s="3">
        <f t="shared" si="0"/>
        <v>0.2786722925545866</v>
      </c>
      <c r="H39">
        <f t="shared" si="1"/>
        <v>0.005433504328183868</v>
      </c>
    </row>
    <row r="40" spans="1:8" ht="12.75">
      <c r="A40" s="14" t="s">
        <v>40</v>
      </c>
      <c r="B40" s="13" t="s">
        <v>50</v>
      </c>
      <c r="C40" s="12">
        <v>1.819042223465296</v>
      </c>
      <c r="D40" s="12">
        <v>-2.2565333911341643</v>
      </c>
      <c r="E40" s="12">
        <v>0.08</v>
      </c>
      <c r="F40" s="12">
        <v>0.47</v>
      </c>
      <c r="G40" s="3">
        <f t="shared" si="0"/>
        <v>0.3809697164037386</v>
      </c>
      <c r="H40">
        <f t="shared" si="1"/>
        <v>3.0775846912765252</v>
      </c>
    </row>
    <row r="41" spans="2:8" ht="12.75">
      <c r="B41" s="13" t="s">
        <v>40</v>
      </c>
      <c r="C41" s="12">
        <v>2.924283068102438</v>
      </c>
      <c r="D41" s="12">
        <v>-1.9571973290449385</v>
      </c>
      <c r="E41" s="12">
        <v>0.08</v>
      </c>
      <c r="F41" s="12">
        <v>0.39</v>
      </c>
      <c r="G41" s="3">
        <f t="shared" si="0"/>
        <v>0.23698116217240434</v>
      </c>
      <c r="H41">
        <f t="shared" si="1"/>
        <v>5.523444734858978</v>
      </c>
    </row>
    <row r="42" spans="1:8" ht="12.75">
      <c r="A42" s="14" t="s">
        <v>42</v>
      </c>
      <c r="B42" s="13" t="s">
        <v>48</v>
      </c>
      <c r="C42" s="12">
        <v>0.9901115899874395</v>
      </c>
      <c r="D42" s="12">
        <v>-3.499929341350949</v>
      </c>
      <c r="E42" s="12">
        <v>0.08</v>
      </c>
      <c r="F42" s="12">
        <v>0.08</v>
      </c>
      <c r="G42" s="25">
        <f t="shared" si="0"/>
        <v>0.6999211068812873</v>
      </c>
      <c r="H42" s="26">
        <f t="shared" si="1"/>
        <v>0.40861096155908994</v>
      </c>
    </row>
    <row r="43" spans="1:8" ht="12.75">
      <c r="A43" s="14" t="s">
        <v>22</v>
      </c>
      <c r="B43" s="13" t="s">
        <v>50</v>
      </c>
      <c r="C43" s="12">
        <v>1.51970616137607</v>
      </c>
      <c r="D43" s="12">
        <v>-1.0361632918473205</v>
      </c>
      <c r="E43" s="12">
        <v>0.08</v>
      </c>
      <c r="F43" s="12">
        <v>1.17</v>
      </c>
      <c r="G43" s="25">
        <f t="shared" si="0"/>
        <v>0.45600920599841444</v>
      </c>
      <c r="H43" s="26">
        <f t="shared" si="1"/>
        <v>26.24883379703032</v>
      </c>
    </row>
    <row r="44" spans="2:8" ht="12.75">
      <c r="B44" s="13" t="s">
        <v>53</v>
      </c>
      <c r="C44" s="12">
        <v>1.8420680743952365</v>
      </c>
      <c r="D44" s="12">
        <v>-3.1775674283317823</v>
      </c>
      <c r="E44" s="12">
        <v>0.08</v>
      </c>
      <c r="F44" s="12">
        <v>1.01</v>
      </c>
      <c r="G44" s="25">
        <f t="shared" si="0"/>
        <v>0.3762075949486919</v>
      </c>
      <c r="H44" s="26">
        <f t="shared" si="1"/>
        <v>3.3489604060237923</v>
      </c>
    </row>
    <row r="45" spans="1:8" ht="12.75">
      <c r="A45" s="14" t="s">
        <v>76</v>
      </c>
      <c r="B45" s="13" t="s">
        <v>48</v>
      </c>
      <c r="C45" s="24">
        <v>0.63</v>
      </c>
      <c r="D45" s="24">
        <v>-0.44</v>
      </c>
      <c r="E45" s="24">
        <v>0.07</v>
      </c>
      <c r="F45" s="12">
        <v>0</v>
      </c>
      <c r="G45" s="25">
        <f t="shared" si="0"/>
        <v>1.0999999999999999</v>
      </c>
      <c r="H45" s="26">
        <f t="shared" si="1"/>
        <v>9.200520301187733</v>
      </c>
    </row>
    <row r="46" spans="1:7" ht="12.75">
      <c r="A46" s="14"/>
      <c r="C46" s="12"/>
      <c r="D46" s="12"/>
      <c r="E46" s="12"/>
      <c r="F46" s="12"/>
      <c r="G46" s="3"/>
    </row>
    <row r="47" spans="1:8" ht="12.75">
      <c r="A47" s="14" t="s">
        <v>23</v>
      </c>
      <c r="G47" s="12"/>
      <c r="H47" s="12"/>
    </row>
    <row r="48" spans="7:8" ht="12.75">
      <c r="G48" s="3"/>
      <c r="H48" s="3"/>
    </row>
    <row r="49" ht="12.75">
      <c r="A49" t="s">
        <v>56</v>
      </c>
    </row>
    <row r="50" ht="15.75">
      <c r="A50" s="19" t="s">
        <v>61</v>
      </c>
    </row>
    <row r="51" ht="12.75">
      <c r="A51" s="19" t="s">
        <v>57</v>
      </c>
    </row>
    <row r="52" ht="12.75">
      <c r="A52" s="19" t="s">
        <v>58</v>
      </c>
    </row>
    <row r="53" ht="12.75">
      <c r="A53" t="s">
        <v>59</v>
      </c>
    </row>
    <row r="54" ht="12.75">
      <c r="A54" t="s">
        <v>60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3" sqref="B3"/>
    </sheetView>
  </sheetViews>
  <sheetFormatPr defaultColWidth="9.140625" defaultRowHeight="12.75"/>
  <cols>
    <col min="2" max="2" width="5.140625" style="13" bestFit="1" customWidth="1"/>
    <col min="3" max="3" width="6.28125" style="13" customWidth="1"/>
    <col min="4" max="4" width="6.00390625" style="13" bestFit="1" customWidth="1"/>
    <col min="5" max="5" width="5.140625" style="13" customWidth="1"/>
    <col min="6" max="6" width="8.57421875" style="13" bestFit="1" customWidth="1"/>
    <col min="7" max="7" width="5.00390625" style="13" bestFit="1" customWidth="1"/>
    <col min="8" max="8" width="6.8515625" style="0" customWidth="1"/>
  </cols>
  <sheetData>
    <row r="1" spans="1:7" s="14" customFormat="1" ht="12.75">
      <c r="A1" s="14" t="s">
        <v>66</v>
      </c>
      <c r="B1" s="15"/>
      <c r="C1" s="15"/>
      <c r="D1" s="15"/>
      <c r="E1" s="15"/>
      <c r="F1" s="15"/>
      <c r="G1" s="15"/>
    </row>
    <row r="2" spans="1:7" s="14" customFormat="1" ht="12.75">
      <c r="A2" s="14" t="s">
        <v>67</v>
      </c>
      <c r="B2" s="15"/>
      <c r="C2" s="15"/>
      <c r="D2" s="15"/>
      <c r="E2" s="15"/>
      <c r="F2" s="15"/>
      <c r="G2" s="15"/>
    </row>
    <row r="4" spans="3:9" ht="15.75">
      <c r="C4" s="16" t="s">
        <v>43</v>
      </c>
      <c r="D4" s="17" t="s">
        <v>71</v>
      </c>
      <c r="E4" s="20" t="s">
        <v>62</v>
      </c>
      <c r="F4" s="17" t="s">
        <v>44</v>
      </c>
      <c r="G4" s="17" t="s">
        <v>45</v>
      </c>
      <c r="H4" s="17" t="s">
        <v>46</v>
      </c>
      <c r="I4" s="17" t="s">
        <v>47</v>
      </c>
    </row>
    <row r="5" spans="1:9" ht="12.75">
      <c r="A5" s="14" t="s">
        <v>30</v>
      </c>
      <c r="B5" s="18" t="s">
        <v>48</v>
      </c>
      <c r="C5" s="18">
        <v>0.52</v>
      </c>
      <c r="D5" s="13">
        <v>-1.76</v>
      </c>
      <c r="E5" s="12">
        <v>0.16</v>
      </c>
      <c r="F5" s="13">
        <v>0.32</v>
      </c>
      <c r="G5" s="12">
        <v>0</v>
      </c>
      <c r="H5" s="12">
        <f aca="true" t="shared" si="0" ref="H5:H44">0.693/C5</f>
        <v>1.3326923076923076</v>
      </c>
      <c r="I5" s="13">
        <f>EXP(D5+G5*C5)/F5</f>
        <v>0.5376401994470329</v>
      </c>
    </row>
    <row r="6" spans="1:9" ht="12.75">
      <c r="A6" s="14" t="s">
        <v>68</v>
      </c>
      <c r="B6" s="18" t="s">
        <v>48</v>
      </c>
      <c r="C6" s="13">
        <v>2.34</v>
      </c>
      <c r="D6" s="13">
        <v>-2.69</v>
      </c>
      <c r="E6" s="12">
        <v>0.88</v>
      </c>
      <c r="F6" s="12">
        <v>0.08</v>
      </c>
      <c r="G6" s="12">
        <v>0.09</v>
      </c>
      <c r="H6" s="12">
        <f t="shared" si="0"/>
        <v>0.29615384615384616</v>
      </c>
      <c r="I6" s="13">
        <f aca="true" t="shared" si="1" ref="I6:I45">EXP(D6+G6*C6)/F6</f>
        <v>1.0474185825543385</v>
      </c>
    </row>
    <row r="7" spans="1:9" ht="12.75">
      <c r="A7" s="14" t="s">
        <v>49</v>
      </c>
      <c r="B7" s="13" t="s">
        <v>50</v>
      </c>
      <c r="C7" s="13">
        <v>4.26</v>
      </c>
      <c r="D7" s="13">
        <v>-3.69</v>
      </c>
      <c r="E7" s="12">
        <v>0.684</v>
      </c>
      <c r="F7" s="12">
        <v>0.09</v>
      </c>
      <c r="G7" s="12">
        <v>0.42</v>
      </c>
      <c r="H7" s="12">
        <f t="shared" si="0"/>
        <v>0.16267605633802817</v>
      </c>
      <c r="I7" s="13">
        <f t="shared" si="1"/>
        <v>1.6605445797383829</v>
      </c>
    </row>
    <row r="8" spans="1:9" ht="12.75">
      <c r="A8" s="14" t="s">
        <v>72</v>
      </c>
      <c r="B8" s="13" t="s">
        <v>50</v>
      </c>
      <c r="C8" s="13">
        <v>2.53</v>
      </c>
      <c r="D8" s="13">
        <v>-5.7</v>
      </c>
      <c r="E8" s="12">
        <v>0.856</v>
      </c>
      <c r="F8" s="12">
        <v>0.16</v>
      </c>
      <c r="G8" s="12">
        <v>1.27</v>
      </c>
      <c r="H8" s="12">
        <f t="shared" si="0"/>
        <v>0.2739130434782609</v>
      </c>
      <c r="I8" s="13">
        <f t="shared" si="1"/>
        <v>0.5197961641620382</v>
      </c>
    </row>
    <row r="9" spans="1:9" ht="12.75">
      <c r="A9" s="14"/>
      <c r="B9" s="13" t="s">
        <v>77</v>
      </c>
      <c r="C9" s="13">
        <v>1.54</v>
      </c>
      <c r="D9" s="13">
        <v>-5</v>
      </c>
      <c r="E9" s="12">
        <v>0.844</v>
      </c>
      <c r="F9" s="12">
        <v>0.16</v>
      </c>
      <c r="G9" s="12">
        <v>1.42</v>
      </c>
      <c r="H9" s="12">
        <f t="shared" si="0"/>
        <v>0.44999999999999996</v>
      </c>
      <c r="I9" s="13">
        <f t="shared" si="1"/>
        <v>0.3750790271108896</v>
      </c>
    </row>
    <row r="10" spans="1:9" ht="12.75">
      <c r="A10" s="14"/>
      <c r="B10" s="13" t="s">
        <v>78</v>
      </c>
      <c r="C10" s="13">
        <v>3.26</v>
      </c>
      <c r="D10" s="13">
        <v>-5.7</v>
      </c>
      <c r="E10" s="12">
        <v>0.945</v>
      </c>
      <c r="F10" s="12">
        <v>0.16</v>
      </c>
      <c r="G10" s="12">
        <v>0.67</v>
      </c>
      <c r="H10" s="12">
        <f t="shared" si="0"/>
        <v>0.2125766871165644</v>
      </c>
      <c r="I10" s="13">
        <f t="shared" si="1"/>
        <v>0.18577508892808275</v>
      </c>
    </row>
    <row r="11" spans="1:9" ht="12.75">
      <c r="A11" s="14" t="s">
        <v>1</v>
      </c>
      <c r="B11" s="13" t="s">
        <v>51</v>
      </c>
      <c r="C11" s="12">
        <v>4.13</v>
      </c>
      <c r="D11" s="13">
        <v>-8.61</v>
      </c>
      <c r="E11" s="12">
        <v>0.839</v>
      </c>
      <c r="F11" s="12">
        <v>0.16</v>
      </c>
      <c r="G11" s="12">
        <v>0.8</v>
      </c>
      <c r="H11" s="12">
        <f t="shared" si="0"/>
        <v>0.16779661016949152</v>
      </c>
      <c r="I11" s="13">
        <f t="shared" si="1"/>
        <v>0.031010837579568285</v>
      </c>
    </row>
    <row r="12" spans="2:9" ht="12.75">
      <c r="B12" s="13" t="s">
        <v>1</v>
      </c>
      <c r="C12" s="12">
        <v>1.85</v>
      </c>
      <c r="D12" s="13">
        <v>-6.68</v>
      </c>
      <c r="E12" s="12">
        <v>0.97</v>
      </c>
      <c r="F12" s="12">
        <v>0.16</v>
      </c>
      <c r="G12" s="12">
        <v>0.8</v>
      </c>
      <c r="H12" s="12">
        <f t="shared" si="0"/>
        <v>0.37459459459459454</v>
      </c>
      <c r="I12" s="13">
        <f t="shared" si="1"/>
        <v>0.034478527629754854</v>
      </c>
    </row>
    <row r="13" spans="1:9" ht="12.75">
      <c r="A13" s="14" t="s">
        <v>10</v>
      </c>
      <c r="B13" s="13" t="s">
        <v>51</v>
      </c>
      <c r="C13" s="13">
        <v>9.1</v>
      </c>
      <c r="D13" s="13">
        <v>-6.26</v>
      </c>
      <c r="E13" s="12">
        <v>0.921</v>
      </c>
      <c r="F13" s="12">
        <v>0.1</v>
      </c>
      <c r="G13" s="12">
        <v>0.4</v>
      </c>
      <c r="H13" s="21">
        <f t="shared" si="0"/>
        <v>0.07615384615384616</v>
      </c>
      <c r="I13" s="13">
        <f t="shared" si="1"/>
        <v>0.7280286282743561</v>
      </c>
    </row>
    <row r="14" spans="2:9" ht="12.75">
      <c r="B14" s="13" t="s">
        <v>10</v>
      </c>
      <c r="C14" s="13">
        <v>4.92</v>
      </c>
      <c r="D14" s="13">
        <v>-5.34</v>
      </c>
      <c r="E14" s="12">
        <v>0.795</v>
      </c>
      <c r="F14" s="12">
        <v>0.1</v>
      </c>
      <c r="G14" s="12">
        <v>0.5</v>
      </c>
      <c r="H14" s="12">
        <f t="shared" si="0"/>
        <v>0.14085365853658535</v>
      </c>
      <c r="I14" s="13">
        <f t="shared" si="1"/>
        <v>0.5613476283413372</v>
      </c>
    </row>
    <row r="15" spans="1:9" ht="12.75">
      <c r="A15" s="14" t="s">
        <v>69</v>
      </c>
      <c r="B15" s="13" t="s">
        <v>50</v>
      </c>
      <c r="C15" s="13">
        <v>2.03</v>
      </c>
      <c r="D15" s="13">
        <v>-4.83</v>
      </c>
      <c r="E15" s="12">
        <v>0.901</v>
      </c>
      <c r="F15" s="12">
        <v>0.31</v>
      </c>
      <c r="G15" s="12">
        <v>0.92</v>
      </c>
      <c r="H15" s="12">
        <f>0.693/C15</f>
        <v>0.3413793103448276</v>
      </c>
      <c r="I15" s="13">
        <f t="shared" si="1"/>
        <v>0.16675709964733407</v>
      </c>
    </row>
    <row r="16" spans="2:9" ht="12.75">
      <c r="B16" s="13" t="s">
        <v>48</v>
      </c>
      <c r="C16" s="13">
        <v>3.73</v>
      </c>
      <c r="D16" s="13">
        <v>-5.08</v>
      </c>
      <c r="E16" s="12">
        <v>0.869</v>
      </c>
      <c r="F16" s="12">
        <v>0.15</v>
      </c>
      <c r="G16" s="12">
        <v>0.92</v>
      </c>
      <c r="H16" s="12">
        <f>0.693/C16</f>
        <v>0.18579088471849864</v>
      </c>
      <c r="I16" s="13">
        <f t="shared" si="1"/>
        <v>1.2823828961972592</v>
      </c>
    </row>
    <row r="17" spans="1:9" ht="12.75">
      <c r="A17" s="14" t="s">
        <v>13</v>
      </c>
      <c r="B17" s="13" t="s">
        <v>50</v>
      </c>
      <c r="C17" s="13">
        <v>1.94</v>
      </c>
      <c r="D17" s="13">
        <v>-4.34</v>
      </c>
      <c r="E17" s="12">
        <v>0.812</v>
      </c>
      <c r="F17" s="12">
        <v>0.3</v>
      </c>
      <c r="G17" s="12">
        <v>1.28</v>
      </c>
      <c r="H17" s="12">
        <f t="shared" si="0"/>
        <v>0.35721649484536083</v>
      </c>
      <c r="I17" s="13">
        <f t="shared" si="1"/>
        <v>0.5205719355996771</v>
      </c>
    </row>
    <row r="18" spans="2:9" ht="12.75">
      <c r="B18" s="13" t="s">
        <v>48</v>
      </c>
      <c r="C18" s="13">
        <v>1.51</v>
      </c>
      <c r="D18" s="13">
        <v>-4.18</v>
      </c>
      <c r="E18" s="12">
        <v>0.765</v>
      </c>
      <c r="F18" s="12">
        <v>0.3</v>
      </c>
      <c r="G18" s="12">
        <v>1.62</v>
      </c>
      <c r="H18" s="12">
        <f t="shared" si="0"/>
        <v>0.45894039735099335</v>
      </c>
      <c r="I18" s="13">
        <f t="shared" si="1"/>
        <v>0.5887066919521546</v>
      </c>
    </row>
    <row r="19" spans="1:9" ht="12.75">
      <c r="A19" s="14" t="s">
        <v>16</v>
      </c>
      <c r="B19" s="13" t="s">
        <v>50</v>
      </c>
      <c r="C19" s="12">
        <v>2.38</v>
      </c>
      <c r="D19" s="13">
        <v>-6.56</v>
      </c>
      <c r="E19" s="12">
        <v>0.905</v>
      </c>
      <c r="F19" s="12">
        <v>0.2</v>
      </c>
      <c r="G19" s="12">
        <v>1.38</v>
      </c>
      <c r="H19" s="12">
        <f t="shared" si="0"/>
        <v>0.29117647058823526</v>
      </c>
      <c r="I19" s="13">
        <f t="shared" si="1"/>
        <v>0.18897092956731373</v>
      </c>
    </row>
    <row r="20" spans="2:9" ht="12.75">
      <c r="B20" s="13" t="s">
        <v>48</v>
      </c>
      <c r="C20" s="13">
        <v>2.5</v>
      </c>
      <c r="D20" s="13">
        <v>-7.31</v>
      </c>
      <c r="E20" s="12">
        <v>0.842</v>
      </c>
      <c r="F20" s="12">
        <v>0.41</v>
      </c>
      <c r="G20" s="12">
        <v>1.8</v>
      </c>
      <c r="H20" s="12">
        <f t="shared" si="0"/>
        <v>0.2772</v>
      </c>
      <c r="I20" s="13">
        <f t="shared" si="1"/>
        <v>0.14684144485944775</v>
      </c>
    </row>
    <row r="21" spans="1:9" ht="12.75">
      <c r="A21" s="14" t="s">
        <v>17</v>
      </c>
      <c r="B21" s="13" t="s">
        <v>50</v>
      </c>
      <c r="C21" s="12">
        <v>1.79</v>
      </c>
      <c r="D21" s="13">
        <v>-2.8</v>
      </c>
      <c r="E21" s="12">
        <v>0.972</v>
      </c>
      <c r="F21" s="12">
        <v>0.48</v>
      </c>
      <c r="G21" s="12">
        <v>0.48</v>
      </c>
      <c r="H21" s="12">
        <f t="shared" si="0"/>
        <v>0.38715083798882677</v>
      </c>
      <c r="I21" s="13">
        <f t="shared" si="1"/>
        <v>0.2991438178976759</v>
      </c>
    </row>
    <row r="22" spans="2:9" ht="12.75">
      <c r="B22" s="13" t="s">
        <v>48</v>
      </c>
      <c r="C22" s="12">
        <v>2.2</v>
      </c>
      <c r="D22" s="13">
        <v>-4.26</v>
      </c>
      <c r="E22" s="12">
        <v>0.971</v>
      </c>
      <c r="F22" s="12">
        <v>0.48</v>
      </c>
      <c r="G22" s="12">
        <v>0.32</v>
      </c>
      <c r="H22" s="12">
        <f t="shared" si="0"/>
        <v>0.31499999999999995</v>
      </c>
      <c r="I22" s="13">
        <f t="shared" si="1"/>
        <v>0.05948501630685422</v>
      </c>
    </row>
    <row r="23" spans="1:9" ht="12.75">
      <c r="A23" s="14" t="s">
        <v>18</v>
      </c>
      <c r="B23" s="13" t="s">
        <v>50</v>
      </c>
      <c r="C23" s="12">
        <v>1.95</v>
      </c>
      <c r="D23" s="13">
        <v>-4.97</v>
      </c>
      <c r="E23" s="12">
        <v>0.833</v>
      </c>
      <c r="F23" s="12">
        <v>0.24</v>
      </c>
      <c r="G23" s="12">
        <v>0.51</v>
      </c>
      <c r="H23" s="12">
        <f t="shared" si="0"/>
        <v>0.35538461538461535</v>
      </c>
      <c r="I23" s="13">
        <f t="shared" si="1"/>
        <v>0.07820797579566069</v>
      </c>
    </row>
    <row r="24" spans="2:9" ht="12.75">
      <c r="B24" s="13" t="s">
        <v>48</v>
      </c>
      <c r="C24" s="12">
        <v>2.43</v>
      </c>
      <c r="D24" s="13">
        <v>-6.61</v>
      </c>
      <c r="E24" s="12">
        <v>0.805</v>
      </c>
      <c r="F24" s="12">
        <v>0.24</v>
      </c>
      <c r="G24" s="12">
        <v>0.75</v>
      </c>
      <c r="H24" s="12">
        <f t="shared" si="0"/>
        <v>0.28518518518518515</v>
      </c>
      <c r="I24" s="13">
        <f t="shared" si="1"/>
        <v>0.03472193551444921</v>
      </c>
    </row>
    <row r="25" spans="1:9" ht="12.75">
      <c r="A25" s="14" t="s">
        <v>52</v>
      </c>
      <c r="B25" s="13" t="s">
        <v>48</v>
      </c>
      <c r="C25" s="22">
        <v>17.9</v>
      </c>
      <c r="D25" s="13">
        <v>-3.47</v>
      </c>
      <c r="E25" s="12">
        <v>0.746</v>
      </c>
      <c r="F25" s="12">
        <v>0.02</v>
      </c>
      <c r="G25" s="12">
        <v>0.09</v>
      </c>
      <c r="H25" s="12">
        <f t="shared" si="0"/>
        <v>0.03871508379888268</v>
      </c>
      <c r="I25" s="13">
        <f t="shared" si="1"/>
        <v>7.791419043031618</v>
      </c>
    </row>
    <row r="26" spans="1:9" ht="12.75">
      <c r="A26" s="14" t="s">
        <v>31</v>
      </c>
      <c r="B26" s="13" t="s">
        <v>48</v>
      </c>
      <c r="C26" s="22">
        <v>43.3</v>
      </c>
      <c r="D26" s="13">
        <v>-3.77</v>
      </c>
      <c r="E26" s="12">
        <v>0.694</v>
      </c>
      <c r="F26" s="12">
        <v>0.01</v>
      </c>
      <c r="G26" s="12">
        <v>0.04</v>
      </c>
      <c r="H26" s="21">
        <f t="shared" si="0"/>
        <v>0.016004618937644342</v>
      </c>
      <c r="I26" s="13">
        <f t="shared" si="1"/>
        <v>13.028902853106283</v>
      </c>
    </row>
    <row r="27" spans="1:9" ht="12.75">
      <c r="A27" s="14" t="s">
        <v>32</v>
      </c>
      <c r="B27" s="13" t="s">
        <v>50</v>
      </c>
      <c r="C27" s="12">
        <v>1.39</v>
      </c>
      <c r="D27" s="13">
        <v>-2.25</v>
      </c>
      <c r="E27" s="12">
        <v>0.992</v>
      </c>
      <c r="F27" s="12">
        <v>0.55</v>
      </c>
      <c r="G27" s="12">
        <v>0.55</v>
      </c>
      <c r="H27" s="12">
        <f t="shared" si="0"/>
        <v>0.4985611510791367</v>
      </c>
      <c r="I27" s="13">
        <f t="shared" si="1"/>
        <v>0.41161657784400885</v>
      </c>
    </row>
    <row r="28" spans="2:9" ht="12.75">
      <c r="B28" s="13" t="s">
        <v>48</v>
      </c>
      <c r="C28" s="12">
        <v>3.39</v>
      </c>
      <c r="D28" s="13">
        <v>-2.75</v>
      </c>
      <c r="E28" s="12">
        <v>0.958</v>
      </c>
      <c r="F28" s="12">
        <v>0.27</v>
      </c>
      <c r="G28" s="12">
        <v>0</v>
      </c>
      <c r="H28" s="12">
        <f t="shared" si="0"/>
        <v>0.20442477876106194</v>
      </c>
      <c r="I28" s="13">
        <f t="shared" si="1"/>
        <v>0.23676985632113914</v>
      </c>
    </row>
    <row r="29" spans="1:9" ht="12.75">
      <c r="A29" s="14" t="s">
        <v>34</v>
      </c>
      <c r="B29" s="13" t="s">
        <v>50</v>
      </c>
      <c r="C29" s="13">
        <v>2.76</v>
      </c>
      <c r="D29" s="13">
        <v>-7.55</v>
      </c>
      <c r="E29" s="12">
        <v>0.804</v>
      </c>
      <c r="F29" s="12">
        <v>0.12</v>
      </c>
      <c r="G29" s="12">
        <v>1.7</v>
      </c>
      <c r="H29" s="12">
        <f t="shared" si="0"/>
        <v>0.2510869565217391</v>
      </c>
      <c r="I29" s="13">
        <f t="shared" si="1"/>
        <v>0.4781951033326277</v>
      </c>
    </row>
    <row r="30" spans="2:9" ht="12.75">
      <c r="B30" s="13" t="s">
        <v>48</v>
      </c>
      <c r="C30" s="13">
        <v>1.97</v>
      </c>
      <c r="D30" s="13">
        <v>-4.12</v>
      </c>
      <c r="E30" s="12">
        <v>0.833</v>
      </c>
      <c r="F30" s="12">
        <v>0.12</v>
      </c>
      <c r="G30" s="12">
        <v>0.99</v>
      </c>
      <c r="H30" s="12">
        <f t="shared" si="0"/>
        <v>0.3517766497461929</v>
      </c>
      <c r="I30" s="13">
        <f t="shared" si="1"/>
        <v>0.9517656277868027</v>
      </c>
    </row>
    <row r="31" spans="2:9" ht="12.75">
      <c r="B31" s="13" t="s">
        <v>53</v>
      </c>
      <c r="C31" s="13">
        <v>2.16</v>
      </c>
      <c r="D31" s="13">
        <v>-5.27</v>
      </c>
      <c r="E31" s="12">
        <v>0.741</v>
      </c>
      <c r="F31" s="12">
        <v>0.12</v>
      </c>
      <c r="G31" s="12">
        <v>1.42</v>
      </c>
      <c r="H31" s="12">
        <f t="shared" si="0"/>
        <v>0.3208333333333333</v>
      </c>
      <c r="I31" s="13">
        <f t="shared" si="1"/>
        <v>0.9207778621849333</v>
      </c>
    </row>
    <row r="32" spans="1:9" ht="12.75">
      <c r="A32" s="14" t="s">
        <v>19</v>
      </c>
      <c r="B32" s="13" t="s">
        <v>50</v>
      </c>
      <c r="C32" s="12">
        <v>6.22</v>
      </c>
      <c r="D32" s="13">
        <v>-13.37</v>
      </c>
      <c r="E32" s="12">
        <v>0.917</v>
      </c>
      <c r="F32" s="12">
        <v>0.08</v>
      </c>
      <c r="G32" s="12">
        <v>1.83</v>
      </c>
      <c r="H32" s="12">
        <f t="shared" si="0"/>
        <v>0.11141479099678456</v>
      </c>
      <c r="I32" s="13">
        <f t="shared" si="1"/>
        <v>1.7131411997863402</v>
      </c>
    </row>
    <row r="33" spans="2:9" ht="12.75">
      <c r="B33" s="13" t="s">
        <v>48</v>
      </c>
      <c r="C33" s="12">
        <v>2.81</v>
      </c>
      <c r="D33" s="13">
        <v>-7.05</v>
      </c>
      <c r="E33" s="12">
        <v>0.765</v>
      </c>
      <c r="F33" s="12">
        <v>0.25</v>
      </c>
      <c r="G33" s="12">
        <v>1.58</v>
      </c>
      <c r="H33" s="12">
        <f t="shared" si="0"/>
        <v>0.2466192170818505</v>
      </c>
      <c r="I33" s="13">
        <f t="shared" si="1"/>
        <v>0.2940793532995893</v>
      </c>
    </row>
    <row r="34" spans="1:9" ht="12.75">
      <c r="A34" s="14" t="s">
        <v>20</v>
      </c>
      <c r="B34" s="13" t="s">
        <v>50</v>
      </c>
      <c r="C34" s="12">
        <v>3.05</v>
      </c>
      <c r="D34" s="13">
        <v>-7.63</v>
      </c>
      <c r="E34" s="12">
        <v>0.902</v>
      </c>
      <c r="F34" s="12">
        <v>0.2</v>
      </c>
      <c r="G34" s="12">
        <v>0.69</v>
      </c>
      <c r="H34" s="12">
        <f t="shared" si="0"/>
        <v>0.22721311475409836</v>
      </c>
      <c r="I34" s="13">
        <f t="shared" si="1"/>
        <v>0.019919381279663924</v>
      </c>
    </row>
    <row r="35" spans="2:9" ht="12.75">
      <c r="B35" s="13" t="s">
        <v>48</v>
      </c>
      <c r="C35" s="12">
        <v>2.28</v>
      </c>
      <c r="D35" s="13">
        <v>-8.35</v>
      </c>
      <c r="E35" s="12">
        <v>0.916</v>
      </c>
      <c r="F35" s="12">
        <v>0.2</v>
      </c>
      <c r="G35" s="12">
        <v>0.48</v>
      </c>
      <c r="H35" s="12">
        <f t="shared" si="0"/>
        <v>0.30394736842105263</v>
      </c>
      <c r="I35" s="13">
        <f t="shared" si="1"/>
        <v>0.003531042635210928</v>
      </c>
    </row>
    <row r="36" spans="1:9" ht="12.75">
      <c r="A36" s="14" t="s">
        <v>37</v>
      </c>
      <c r="B36" s="13" t="s">
        <v>54</v>
      </c>
      <c r="C36" s="12">
        <v>8.84</v>
      </c>
      <c r="D36" s="13">
        <v>-8.9</v>
      </c>
      <c r="E36" s="12">
        <v>0.868</v>
      </c>
      <c r="F36" s="12">
        <v>0.05</v>
      </c>
      <c r="G36" s="12">
        <v>0.69</v>
      </c>
      <c r="H36" s="23">
        <f t="shared" si="0"/>
        <v>0.07839366515837104</v>
      </c>
      <c r="I36" s="13">
        <f>EXP(D36+G36*C36)/F36</f>
        <v>1.2157148692864854</v>
      </c>
    </row>
    <row r="37" spans="1:9" ht="12.75">
      <c r="A37" s="14" t="s">
        <v>55</v>
      </c>
      <c r="B37" s="13" t="s">
        <v>48</v>
      </c>
      <c r="C37" s="12">
        <v>1</v>
      </c>
      <c r="D37" s="13">
        <v>-2.97</v>
      </c>
      <c r="E37" s="12">
        <v>0.341</v>
      </c>
      <c r="F37" s="12">
        <v>0.2</v>
      </c>
      <c r="G37" s="12">
        <v>0.92</v>
      </c>
      <c r="H37" s="12">
        <f t="shared" si="0"/>
        <v>0.693</v>
      </c>
      <c r="I37" s="13">
        <f t="shared" si="1"/>
        <v>0.6436745179390209</v>
      </c>
    </row>
    <row r="38" spans="1:9" ht="12.75">
      <c r="A38" s="14" t="s">
        <v>21</v>
      </c>
      <c r="B38" s="13" t="s">
        <v>50</v>
      </c>
      <c r="C38" s="12">
        <v>0.92</v>
      </c>
      <c r="D38" s="13">
        <v>-2.06</v>
      </c>
      <c r="E38" s="12">
        <v>0.451</v>
      </c>
      <c r="F38" s="12">
        <v>0.32</v>
      </c>
      <c r="G38" s="12">
        <v>1.28</v>
      </c>
      <c r="H38" s="12">
        <f t="shared" si="0"/>
        <v>0.7532608695652173</v>
      </c>
      <c r="I38" s="13">
        <f>EXP(D38+G38*C38)/F38</f>
        <v>1.293089457228889</v>
      </c>
    </row>
    <row r="39" spans="2:11" ht="12.75">
      <c r="B39" s="13" t="s">
        <v>48</v>
      </c>
      <c r="C39" s="12">
        <v>1.98</v>
      </c>
      <c r="D39" s="13">
        <v>-6.86</v>
      </c>
      <c r="E39" s="12">
        <v>0.756</v>
      </c>
      <c r="F39" s="12">
        <v>0.32</v>
      </c>
      <c r="G39" s="12">
        <v>2.74</v>
      </c>
      <c r="H39" s="12">
        <f t="shared" si="0"/>
        <v>0.35</v>
      </c>
      <c r="I39" s="13">
        <f t="shared" si="1"/>
        <v>0.7442593495316085</v>
      </c>
      <c r="K39" s="12"/>
    </row>
    <row r="40" spans="1:11" ht="12.75">
      <c r="A40" s="14" t="s">
        <v>40</v>
      </c>
      <c r="B40" s="13" t="s">
        <v>50</v>
      </c>
      <c r="C40" s="12">
        <v>1.85</v>
      </c>
      <c r="D40" s="13">
        <v>-3.86</v>
      </c>
      <c r="E40" s="12">
        <v>0.804</v>
      </c>
      <c r="F40" s="12">
        <v>0.08</v>
      </c>
      <c r="G40" s="12">
        <v>0.47</v>
      </c>
      <c r="H40" s="12">
        <f t="shared" si="0"/>
        <v>0.37459459459459454</v>
      </c>
      <c r="I40" s="13">
        <f t="shared" si="1"/>
        <v>0.6282787411264018</v>
      </c>
      <c r="K40" s="12"/>
    </row>
    <row r="41" spans="2:9" ht="12.75">
      <c r="B41" s="13" t="s">
        <v>40</v>
      </c>
      <c r="C41" s="12">
        <v>3.27</v>
      </c>
      <c r="D41" s="13">
        <v>-4.06</v>
      </c>
      <c r="E41" s="12">
        <v>0.894</v>
      </c>
      <c r="F41" s="12">
        <v>0.08</v>
      </c>
      <c r="G41" s="12">
        <v>0.39</v>
      </c>
      <c r="H41" s="12">
        <f t="shared" si="0"/>
        <v>0.21192660550458714</v>
      </c>
      <c r="I41" s="13">
        <f t="shared" si="1"/>
        <v>0.7718451316969366</v>
      </c>
    </row>
    <row r="42" spans="1:9" ht="12.75">
      <c r="A42" s="14" t="s">
        <v>42</v>
      </c>
      <c r="B42" s="13" t="s">
        <v>48</v>
      </c>
      <c r="C42" s="12">
        <v>0.45</v>
      </c>
      <c r="D42" s="13">
        <v>-2.42</v>
      </c>
      <c r="E42" s="12">
        <v>0.274</v>
      </c>
      <c r="F42" s="12">
        <v>0.08</v>
      </c>
      <c r="G42" s="12">
        <v>0.08</v>
      </c>
      <c r="H42" s="12">
        <f t="shared" si="0"/>
        <v>1.5399999999999998</v>
      </c>
      <c r="I42" s="13">
        <f t="shared" si="1"/>
        <v>1.152263932733778</v>
      </c>
    </row>
    <row r="43" spans="1:9" ht="12.75">
      <c r="A43" s="14" t="s">
        <v>22</v>
      </c>
      <c r="B43" s="13" t="s">
        <v>50</v>
      </c>
      <c r="C43" s="12">
        <v>1.71</v>
      </c>
      <c r="D43" s="13">
        <v>-3.27</v>
      </c>
      <c r="E43" s="12">
        <v>0.565</v>
      </c>
      <c r="F43" s="12">
        <v>0.25</v>
      </c>
      <c r="G43" s="12">
        <v>1.17</v>
      </c>
      <c r="H43" s="12">
        <f t="shared" si="0"/>
        <v>0.4052631578947368</v>
      </c>
      <c r="I43" s="13">
        <f t="shared" si="1"/>
        <v>1.1241130909337156</v>
      </c>
    </row>
    <row r="44" spans="2:9" ht="12.75">
      <c r="B44" s="13" t="s">
        <v>53</v>
      </c>
      <c r="C44" s="12">
        <v>1.84</v>
      </c>
      <c r="D44" s="13">
        <v>-3.93</v>
      </c>
      <c r="E44" s="12">
        <v>0.8</v>
      </c>
      <c r="F44" s="12">
        <v>0.25</v>
      </c>
      <c r="G44" s="12">
        <v>1.01</v>
      </c>
      <c r="H44" s="12">
        <f t="shared" si="0"/>
        <v>0.37663043478260866</v>
      </c>
      <c r="I44" s="13">
        <f t="shared" si="1"/>
        <v>0.5039361835440115</v>
      </c>
    </row>
    <row r="45" spans="1:9" ht="12.75">
      <c r="A45" s="14" t="s">
        <v>76</v>
      </c>
      <c r="B45" s="13" t="s">
        <v>48</v>
      </c>
      <c r="C45" s="12">
        <v>1.64</v>
      </c>
      <c r="D45" s="13">
        <v>-2.5</v>
      </c>
      <c r="E45" s="12">
        <v>0.355</v>
      </c>
      <c r="F45" s="12">
        <v>0.07</v>
      </c>
      <c r="G45" s="12">
        <v>0</v>
      </c>
      <c r="H45" s="12">
        <v>0.4225609756097561</v>
      </c>
      <c r="I45" s="13">
        <f t="shared" si="1"/>
        <v>1.1726428374842686</v>
      </c>
    </row>
    <row r="47" spans="1:9" ht="12.75">
      <c r="A47" s="14" t="s">
        <v>23</v>
      </c>
      <c r="H47" s="12"/>
      <c r="I47" s="12"/>
    </row>
    <row r="48" spans="8:9" ht="12.75">
      <c r="H48" s="3"/>
      <c r="I48" s="3"/>
    </row>
    <row r="49" ht="12.75">
      <c r="A49" t="s">
        <v>56</v>
      </c>
    </row>
    <row r="50" ht="15.75">
      <c r="A50" s="19" t="s">
        <v>61</v>
      </c>
    </row>
    <row r="51" ht="14.25">
      <c r="A51" s="4" t="s">
        <v>63</v>
      </c>
    </row>
    <row r="52" ht="12.75">
      <c r="A52" s="19" t="s">
        <v>57</v>
      </c>
    </row>
    <row r="53" ht="12.75">
      <c r="A53" s="19" t="s">
        <v>58</v>
      </c>
    </row>
    <row r="54" ht="12.75">
      <c r="A54" t="s">
        <v>59</v>
      </c>
    </row>
    <row r="55" ht="12.75">
      <c r="A55" t="s">
        <v>60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</dc:creator>
  <cp:keywords/>
  <dc:description/>
  <cp:lastModifiedBy>4ever</cp:lastModifiedBy>
  <dcterms:created xsi:type="dcterms:W3CDTF">2004-06-14T15:21:38Z</dcterms:created>
  <dcterms:modified xsi:type="dcterms:W3CDTF">2004-08-23T01:14:44Z</dcterms:modified>
  <cp:category/>
  <cp:version/>
  <cp:contentType/>
  <cp:contentStatus/>
</cp:coreProperties>
</file>